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rumset2\新庁舎整備室\【新庁舎建設 関係】\R070499 文書管理適正化\"/>
    </mc:Choice>
  </mc:AlternateContent>
  <xr:revisionPtr revIDLastSave="0" documentId="13_ncr:1_{44108620-2E0B-4869-B87E-2D8157479AD6}" xr6:coauthVersionLast="47" xr6:coauthVersionMax="47" xr10:uidLastSave="{00000000-0000-0000-0000-000000000000}"/>
  <bookViews>
    <workbookView xWindow="28740" yWindow="45" windowWidth="21675" windowHeight="15090" xr2:uid="{00000000-000D-0000-FFFF-FFFF00000000}"/>
  </bookViews>
  <sheets>
    <sheet name="集計" sheetId="5" r:id="rId1"/>
    <sheet name="段数換算集計元データ" sheetId="3" r:id="rId2"/>
    <sheet name="Sheet1" sheetId="4" r:id="rId3"/>
  </sheets>
  <definedNames>
    <definedName name="_xlnm._FilterDatabase" localSheetId="1" hidden="1">段数換算集計元データ!$A$1:$J$137</definedName>
    <definedName name="_xlnm.Print_Titles" localSheetId="1">段数換算集計元データ!$1:$1</definedName>
  </definedNames>
  <calcPr calcId="191029"/>
  <pivotCaches>
    <pivotCache cacheId="35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7" i="3" l="1"/>
  <c r="I27" i="5"/>
  <c r="H27" i="5"/>
  <c r="G27" i="5"/>
  <c r="F27" i="5"/>
  <c r="E27" i="5"/>
  <c r="C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7" i="5" l="1"/>
  <c r="D26" i="5" l="1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I110" i="3"/>
  <c r="I102" i="3"/>
  <c r="I129" i="3"/>
  <c r="I62" i="3"/>
  <c r="I81" i="3"/>
  <c r="I97" i="3"/>
  <c r="I88" i="3"/>
  <c r="I20" i="3"/>
  <c r="I9" i="3"/>
  <c r="I119" i="3"/>
  <c r="I45" i="3"/>
  <c r="I73" i="3"/>
  <c r="I14" i="3"/>
  <c r="I135" i="3"/>
  <c r="I131" i="3"/>
  <c r="I91" i="3"/>
  <c r="H81" i="3"/>
  <c r="H102" i="3"/>
  <c r="H130" i="3"/>
  <c r="G102" i="3"/>
  <c r="G124" i="3"/>
  <c r="G81" i="3"/>
  <c r="G97" i="3"/>
  <c r="G88" i="3"/>
  <c r="G45" i="3"/>
  <c r="G20" i="3"/>
  <c r="G14" i="3"/>
  <c r="G9" i="3"/>
  <c r="G35" i="3"/>
  <c r="F9" i="3"/>
  <c r="F137" i="3" s="1"/>
  <c r="L25" i="5" l="1"/>
  <c r="K25" i="5"/>
  <c r="L16" i="5"/>
  <c r="K16" i="5"/>
  <c r="L14" i="5"/>
  <c r="K14" i="5"/>
  <c r="L19" i="5"/>
  <c r="K19" i="5"/>
  <c r="K26" i="5"/>
  <c r="L26" i="5"/>
  <c r="K4" i="5"/>
  <c r="L4" i="5"/>
  <c r="L18" i="5"/>
  <c r="K18" i="5"/>
  <c r="L20" i="5"/>
  <c r="K20" i="5"/>
  <c r="L21" i="5"/>
  <c r="K21" i="5"/>
  <c r="K10" i="5"/>
  <c r="L10" i="5"/>
  <c r="K22" i="5"/>
  <c r="L22" i="5"/>
  <c r="L13" i="5"/>
  <c r="K13" i="5"/>
  <c r="L15" i="5"/>
  <c r="K15" i="5"/>
  <c r="L5" i="5"/>
  <c r="K5" i="5"/>
  <c r="L7" i="5"/>
  <c r="K7" i="5"/>
  <c r="L11" i="5"/>
  <c r="K11" i="5"/>
  <c r="L23" i="5"/>
  <c r="K23" i="5"/>
  <c r="D27" i="5"/>
  <c r="K3" i="5"/>
  <c r="L3" i="5"/>
  <c r="L17" i="5"/>
  <c r="K17" i="5"/>
  <c r="K6" i="5"/>
  <c r="L6" i="5"/>
  <c r="L8" i="5"/>
  <c r="K8" i="5"/>
  <c r="L9" i="5"/>
  <c r="K9" i="5"/>
  <c r="L12" i="5"/>
  <c r="K12" i="5"/>
  <c r="L24" i="5"/>
  <c r="K24" i="5"/>
  <c r="I137" i="3"/>
  <c r="G137" i="3"/>
  <c r="H137" i="3"/>
  <c r="K27" i="5" l="1"/>
  <c r="L27" i="5"/>
</calcChain>
</file>

<file path=xl/sharedStrings.xml><?xml version="1.0" encoding="utf-8"?>
<sst xmlns="http://schemas.openxmlformats.org/spreadsheetml/2006/main" count="376" uniqueCount="206">
  <si>
    <t>課長・室長</t>
    <rPh sb="0" eb="2">
      <t>カチョウ</t>
    </rPh>
    <rPh sb="3" eb="5">
      <t>シツチョウ</t>
    </rPh>
    <phoneticPr fontId="1"/>
  </si>
  <si>
    <t>合計</t>
    <rPh sb="0" eb="2">
      <t>ゴウケイ</t>
    </rPh>
    <phoneticPr fontId="1"/>
  </si>
  <si>
    <t>課名</t>
    <rPh sb="0" eb="2">
      <t>カメイ</t>
    </rPh>
    <phoneticPr fontId="1"/>
  </si>
  <si>
    <t>学校教育環境整備推進室</t>
    <rPh sb="0" eb="2">
      <t>ガッコウ</t>
    </rPh>
    <rPh sb="2" eb="4">
      <t>キョウイク</t>
    </rPh>
    <rPh sb="4" eb="6">
      <t>カンキョウ</t>
    </rPh>
    <rPh sb="6" eb="8">
      <t>セイビ</t>
    </rPh>
    <rPh sb="8" eb="10">
      <t>スイシン</t>
    </rPh>
    <rPh sb="10" eb="11">
      <t>シツ</t>
    </rPh>
    <phoneticPr fontId="1"/>
  </si>
  <si>
    <t>室長</t>
    <rPh sb="0" eb="2">
      <t>シツチョウ</t>
    </rPh>
    <phoneticPr fontId="1"/>
  </si>
  <si>
    <t>建設課</t>
    <rPh sb="0" eb="2">
      <t>ケンセツ</t>
    </rPh>
    <rPh sb="2" eb="3">
      <t>カ</t>
    </rPh>
    <phoneticPr fontId="1"/>
  </si>
  <si>
    <t>課長</t>
    <rPh sb="0" eb="2">
      <t>カチョウ</t>
    </rPh>
    <phoneticPr fontId="1"/>
  </si>
  <si>
    <t>補佐</t>
    <rPh sb="0" eb="2">
      <t>ホサ</t>
    </rPh>
    <phoneticPr fontId="1"/>
  </si>
  <si>
    <t>建設総務係</t>
    <rPh sb="0" eb="2">
      <t>ケンセツ</t>
    </rPh>
    <rPh sb="2" eb="4">
      <t>ソウム</t>
    </rPh>
    <rPh sb="4" eb="5">
      <t>カカリ</t>
    </rPh>
    <phoneticPr fontId="1"/>
  </si>
  <si>
    <t>建築係</t>
    <rPh sb="0" eb="2">
      <t>ケンチク</t>
    </rPh>
    <rPh sb="2" eb="3">
      <t>カカリ</t>
    </rPh>
    <phoneticPr fontId="1"/>
  </si>
  <si>
    <t>ダム推進係</t>
    <rPh sb="2" eb="4">
      <t>スイシン</t>
    </rPh>
    <rPh sb="4" eb="5">
      <t>カカリ</t>
    </rPh>
    <phoneticPr fontId="1"/>
  </si>
  <si>
    <t>公園道路維持係</t>
    <rPh sb="0" eb="2">
      <t>コウエン</t>
    </rPh>
    <rPh sb="2" eb="4">
      <t>ドウロ</t>
    </rPh>
    <rPh sb="4" eb="6">
      <t>イジ</t>
    </rPh>
    <rPh sb="6" eb="7">
      <t>カカリ</t>
    </rPh>
    <phoneticPr fontId="1"/>
  </si>
  <si>
    <t>土木係</t>
    <rPh sb="0" eb="2">
      <t>ドボク</t>
    </rPh>
    <rPh sb="2" eb="3">
      <t>カカリ</t>
    </rPh>
    <phoneticPr fontId="1"/>
  </si>
  <si>
    <t>学校教育環境整備推進係</t>
    <rPh sb="0" eb="2">
      <t>ガッコウ</t>
    </rPh>
    <rPh sb="2" eb="4">
      <t>キョウイク</t>
    </rPh>
    <rPh sb="4" eb="6">
      <t>カンキョウ</t>
    </rPh>
    <rPh sb="6" eb="8">
      <t>セイビ</t>
    </rPh>
    <rPh sb="8" eb="10">
      <t>スイシン</t>
    </rPh>
    <rPh sb="10" eb="11">
      <t>カカリ</t>
    </rPh>
    <phoneticPr fontId="1"/>
  </si>
  <si>
    <t>地球温暖化対策係</t>
    <rPh sb="0" eb="2">
      <t>チキュウ</t>
    </rPh>
    <rPh sb="2" eb="5">
      <t>オンダンカ</t>
    </rPh>
    <rPh sb="5" eb="7">
      <t>タイサク</t>
    </rPh>
    <rPh sb="7" eb="8">
      <t>カカリ</t>
    </rPh>
    <phoneticPr fontId="1"/>
  </si>
  <si>
    <t>職・係名</t>
    <rPh sb="0" eb="1">
      <t>ショク</t>
    </rPh>
    <rPh sb="2" eb="3">
      <t>カカリ</t>
    </rPh>
    <rPh sb="3" eb="4">
      <t>メイ</t>
    </rPh>
    <phoneticPr fontId="1"/>
  </si>
  <si>
    <t>町民課</t>
    <rPh sb="0" eb="2">
      <t>チョウミン</t>
    </rPh>
    <rPh sb="2" eb="3">
      <t>カ</t>
    </rPh>
    <phoneticPr fontId="1"/>
  </si>
  <si>
    <t>税務課</t>
    <rPh sb="0" eb="3">
      <t>ゼイムカ</t>
    </rPh>
    <phoneticPr fontId="1"/>
  </si>
  <si>
    <t>備　考</t>
    <rPh sb="0" eb="1">
      <t>ビ</t>
    </rPh>
    <rPh sb="2" eb="3">
      <t>コウ</t>
    </rPh>
    <phoneticPr fontId="1"/>
  </si>
  <si>
    <t>農業委員会事務局</t>
    <rPh sb="0" eb="2">
      <t>ノウギョウ</t>
    </rPh>
    <rPh sb="2" eb="5">
      <t>イインカイ</t>
    </rPh>
    <rPh sb="5" eb="8">
      <t>ジムキョク</t>
    </rPh>
    <phoneticPr fontId="1"/>
  </si>
  <si>
    <t>局長・次長</t>
    <rPh sb="0" eb="2">
      <t>キョクチョウ</t>
    </rPh>
    <rPh sb="3" eb="5">
      <t>ジチョウ</t>
    </rPh>
    <phoneticPr fontId="1"/>
  </si>
  <si>
    <t>奥行60cmキャビネット4段あり</t>
    <rPh sb="0" eb="2">
      <t>オクユキ</t>
    </rPh>
    <rPh sb="13" eb="14">
      <t>ダン</t>
    </rPh>
    <phoneticPr fontId="1"/>
  </si>
  <si>
    <t>農地係</t>
    <rPh sb="0" eb="2">
      <t>ノウチ</t>
    </rPh>
    <rPh sb="2" eb="3">
      <t>カカリ</t>
    </rPh>
    <phoneticPr fontId="1"/>
  </si>
  <si>
    <t>奥行60cmキャビネット14段あり</t>
    <rPh sb="0" eb="2">
      <t>オクユキ</t>
    </rPh>
    <rPh sb="14" eb="15">
      <t>ダン</t>
    </rPh>
    <phoneticPr fontId="1"/>
  </si>
  <si>
    <t>農政係</t>
    <rPh sb="0" eb="2">
      <t>ノウセイ</t>
    </rPh>
    <rPh sb="2" eb="3">
      <t>カカリ</t>
    </rPh>
    <phoneticPr fontId="1"/>
  </si>
  <si>
    <t>引き出しタイプ（奥行60x幅45)16段あり</t>
    <rPh sb="0" eb="1">
      <t>ヒ</t>
    </rPh>
    <rPh sb="2" eb="3">
      <t>ダ</t>
    </rPh>
    <rPh sb="8" eb="10">
      <t>オクユキ</t>
    </rPh>
    <rPh sb="13" eb="14">
      <t>ハバ</t>
    </rPh>
    <rPh sb="19" eb="20">
      <t>ダン</t>
    </rPh>
    <phoneticPr fontId="1"/>
  </si>
  <si>
    <t>課長</t>
    <rPh sb="0" eb="2">
      <t>カチョウ</t>
    </rPh>
    <phoneticPr fontId="1"/>
  </si>
  <si>
    <t>補佐</t>
    <rPh sb="0" eb="2">
      <t>ホサ</t>
    </rPh>
    <phoneticPr fontId="1"/>
  </si>
  <si>
    <t>社会教育係</t>
    <rPh sb="0" eb="2">
      <t>シャカイ</t>
    </rPh>
    <rPh sb="2" eb="4">
      <t>キョウイク</t>
    </rPh>
    <rPh sb="4" eb="5">
      <t>カカリ</t>
    </rPh>
    <phoneticPr fontId="1"/>
  </si>
  <si>
    <t>文化材係</t>
    <rPh sb="0" eb="2">
      <t>ブンカ</t>
    </rPh>
    <rPh sb="2" eb="3">
      <t>ザイ</t>
    </rPh>
    <rPh sb="3" eb="4">
      <t>カカリ</t>
    </rPh>
    <phoneticPr fontId="1"/>
  </si>
  <si>
    <t>スポーツ推進係</t>
    <rPh sb="4" eb="6">
      <t>スイシン</t>
    </rPh>
    <rPh sb="6" eb="7">
      <t>カカリ</t>
    </rPh>
    <phoneticPr fontId="1"/>
  </si>
  <si>
    <t>企画財政課</t>
    <rPh sb="0" eb="2">
      <t>キカク</t>
    </rPh>
    <rPh sb="2" eb="4">
      <t>ザイセイ</t>
    </rPh>
    <rPh sb="4" eb="5">
      <t>カ</t>
    </rPh>
    <phoneticPr fontId="1"/>
  </si>
  <si>
    <t>企画制作係</t>
    <rPh sb="0" eb="2">
      <t>キカク</t>
    </rPh>
    <rPh sb="2" eb="4">
      <t>セイサク</t>
    </rPh>
    <rPh sb="4" eb="5">
      <t>カカリ</t>
    </rPh>
    <phoneticPr fontId="1"/>
  </si>
  <si>
    <t>財政課</t>
    <rPh sb="0" eb="2">
      <t>ザイセイ</t>
    </rPh>
    <rPh sb="2" eb="3">
      <t>カ</t>
    </rPh>
    <phoneticPr fontId="1"/>
  </si>
  <si>
    <t>デジタル化推進係</t>
    <rPh sb="4" eb="5">
      <t>カ</t>
    </rPh>
    <rPh sb="5" eb="7">
      <t>スイシン</t>
    </rPh>
    <rPh sb="7" eb="8">
      <t>カカリ</t>
    </rPh>
    <phoneticPr fontId="1"/>
  </si>
  <si>
    <t>教育総務課</t>
    <rPh sb="0" eb="2">
      <t>キョウイク</t>
    </rPh>
    <rPh sb="2" eb="5">
      <t>ソウムカ</t>
    </rPh>
    <phoneticPr fontId="1"/>
  </si>
  <si>
    <t>課長</t>
    <rPh sb="0" eb="2">
      <t>カチョウ</t>
    </rPh>
    <phoneticPr fontId="1"/>
  </si>
  <si>
    <t>室長</t>
    <rPh sb="0" eb="2">
      <t>シツチョウ</t>
    </rPh>
    <phoneticPr fontId="1"/>
  </si>
  <si>
    <t>専門監</t>
    <rPh sb="0" eb="2">
      <t>センモン</t>
    </rPh>
    <rPh sb="2" eb="3">
      <t>カン</t>
    </rPh>
    <phoneticPr fontId="1"/>
  </si>
  <si>
    <t>補佐</t>
    <rPh sb="0" eb="2">
      <t>ホサ</t>
    </rPh>
    <phoneticPr fontId="1"/>
  </si>
  <si>
    <t>教育総務係</t>
    <rPh sb="0" eb="2">
      <t>キョウイク</t>
    </rPh>
    <rPh sb="2" eb="4">
      <t>ソウム</t>
    </rPh>
    <rPh sb="4" eb="5">
      <t>カカリ</t>
    </rPh>
    <phoneticPr fontId="1"/>
  </si>
  <si>
    <t>学校教育係</t>
    <rPh sb="0" eb="2">
      <t>ガッコウ</t>
    </rPh>
    <rPh sb="2" eb="4">
      <t>キョウイク</t>
    </rPh>
    <rPh sb="4" eb="5">
      <t>カカリ</t>
    </rPh>
    <phoneticPr fontId="1"/>
  </si>
  <si>
    <t>学校魅力化推進係</t>
    <rPh sb="0" eb="2">
      <t>ガッコウ</t>
    </rPh>
    <rPh sb="2" eb="4">
      <t>ミリョク</t>
    </rPh>
    <rPh sb="4" eb="5">
      <t>カ</t>
    </rPh>
    <rPh sb="5" eb="7">
      <t>スイシン</t>
    </rPh>
    <rPh sb="7" eb="8">
      <t>カカリ</t>
    </rPh>
    <phoneticPr fontId="1"/>
  </si>
  <si>
    <t>課長</t>
    <rPh sb="0" eb="2">
      <t>カチョウ</t>
    </rPh>
    <phoneticPr fontId="1"/>
  </si>
  <si>
    <t>補佐</t>
    <rPh sb="0" eb="2">
      <t>ホサ</t>
    </rPh>
    <phoneticPr fontId="1"/>
  </si>
  <si>
    <t>住民税係</t>
    <rPh sb="0" eb="3">
      <t>ジュウミンゼイ</t>
    </rPh>
    <rPh sb="3" eb="4">
      <t>カカリ</t>
    </rPh>
    <phoneticPr fontId="1"/>
  </si>
  <si>
    <t>固定資産税係</t>
    <rPh sb="0" eb="2">
      <t>コテイ</t>
    </rPh>
    <rPh sb="2" eb="4">
      <t>シサン</t>
    </rPh>
    <rPh sb="4" eb="5">
      <t>ゼイ</t>
    </rPh>
    <rPh sb="5" eb="6">
      <t>カカリ</t>
    </rPh>
    <phoneticPr fontId="1"/>
  </si>
  <si>
    <t>国保税係</t>
    <rPh sb="0" eb="2">
      <t>コクホ</t>
    </rPh>
    <rPh sb="2" eb="3">
      <t>ゼイ</t>
    </rPh>
    <rPh sb="3" eb="4">
      <t>カカリ</t>
    </rPh>
    <phoneticPr fontId="1"/>
  </si>
  <si>
    <t>徴収対策係</t>
    <rPh sb="0" eb="2">
      <t>チョウシュウ</t>
    </rPh>
    <rPh sb="2" eb="4">
      <t>タイサク</t>
    </rPh>
    <rPh sb="4" eb="5">
      <t>カカリ</t>
    </rPh>
    <phoneticPr fontId="1"/>
  </si>
  <si>
    <t>階段下の小部屋の18段含む</t>
    <rPh sb="0" eb="2">
      <t>カイダン</t>
    </rPh>
    <rPh sb="2" eb="3">
      <t>シタ</t>
    </rPh>
    <rPh sb="4" eb="7">
      <t>コベヤ</t>
    </rPh>
    <rPh sb="10" eb="11">
      <t>ダン</t>
    </rPh>
    <rPh sb="11" eb="12">
      <t>フク</t>
    </rPh>
    <phoneticPr fontId="1"/>
  </si>
  <si>
    <t>こども家庭課</t>
    <rPh sb="3" eb="5">
      <t>カテイ</t>
    </rPh>
    <rPh sb="5" eb="6">
      <t>カ</t>
    </rPh>
    <phoneticPr fontId="1"/>
  </si>
  <si>
    <t>こども福祉係</t>
    <rPh sb="3" eb="5">
      <t>フクシ</t>
    </rPh>
    <rPh sb="5" eb="6">
      <t>カカリ</t>
    </rPh>
    <phoneticPr fontId="1"/>
  </si>
  <si>
    <t>こども家庭係</t>
    <rPh sb="3" eb="5">
      <t>カテイ</t>
    </rPh>
    <rPh sb="5" eb="6">
      <t>カカリ</t>
    </rPh>
    <phoneticPr fontId="1"/>
  </si>
  <si>
    <t>こども保育</t>
    <rPh sb="3" eb="5">
      <t>ホイク</t>
    </rPh>
    <phoneticPr fontId="1"/>
  </si>
  <si>
    <t>補佐１人あたり５段使用</t>
    <rPh sb="0" eb="2">
      <t>ホサ</t>
    </rPh>
    <rPh sb="3" eb="4">
      <t>ヒト</t>
    </rPh>
    <rPh sb="8" eb="9">
      <t>ダン</t>
    </rPh>
    <rPh sb="9" eb="11">
      <t>シヨウ</t>
    </rPh>
    <phoneticPr fontId="1"/>
  </si>
  <si>
    <t>生活環境係</t>
    <rPh sb="0" eb="2">
      <t>セイカツ</t>
    </rPh>
    <rPh sb="2" eb="4">
      <t>カンキョウ</t>
    </rPh>
    <rPh sb="4" eb="5">
      <t>カカリ</t>
    </rPh>
    <phoneticPr fontId="1"/>
  </si>
  <si>
    <t>年金係</t>
    <rPh sb="0" eb="2">
      <t>ネンキン</t>
    </rPh>
    <rPh sb="2" eb="3">
      <t>カカリ</t>
    </rPh>
    <phoneticPr fontId="1"/>
  </si>
  <si>
    <t>戸籍係</t>
    <rPh sb="0" eb="2">
      <t>コセキ</t>
    </rPh>
    <rPh sb="2" eb="3">
      <t>カカリ</t>
    </rPh>
    <phoneticPr fontId="1"/>
  </si>
  <si>
    <t>耐火金庫内</t>
    <rPh sb="0" eb="1">
      <t>タイ</t>
    </rPh>
    <rPh sb="1" eb="2">
      <t>カ</t>
    </rPh>
    <rPh sb="2" eb="4">
      <t>キンコ</t>
    </rPh>
    <rPh sb="4" eb="5">
      <t>ナイ</t>
    </rPh>
    <phoneticPr fontId="1"/>
  </si>
  <si>
    <t>民刑</t>
    <rPh sb="0" eb="1">
      <t>ミン</t>
    </rPh>
    <rPh sb="1" eb="2">
      <t>ケイ</t>
    </rPh>
    <phoneticPr fontId="1"/>
  </si>
  <si>
    <t>住基</t>
    <rPh sb="0" eb="2">
      <t>ジュウキ</t>
    </rPh>
    <phoneticPr fontId="1"/>
  </si>
  <si>
    <t>印鑑</t>
    <rPh sb="0" eb="2">
      <t>インカン</t>
    </rPh>
    <phoneticPr fontId="1"/>
  </si>
  <si>
    <t>予備</t>
    <rPh sb="0" eb="2">
      <t>ヨビ</t>
    </rPh>
    <phoneticPr fontId="1"/>
  </si>
  <si>
    <t>参考図書</t>
    <rPh sb="0" eb="2">
      <t>サンコウ</t>
    </rPh>
    <rPh sb="2" eb="4">
      <t>トショ</t>
    </rPh>
    <phoneticPr fontId="1"/>
  </si>
  <si>
    <t>4段x2</t>
    <rPh sb="1" eb="2">
      <t>ダン</t>
    </rPh>
    <phoneticPr fontId="1"/>
  </si>
  <si>
    <t>届書2年分</t>
    <rPh sb="0" eb="1">
      <t>トドケ</t>
    </rPh>
    <rPh sb="1" eb="2">
      <t>ショ</t>
    </rPh>
    <rPh sb="3" eb="4">
      <t>ネン</t>
    </rPh>
    <rPh sb="4" eb="5">
      <t>ブン</t>
    </rPh>
    <phoneticPr fontId="1"/>
  </si>
  <si>
    <t>4段x1+3段</t>
    <rPh sb="1" eb="2">
      <t>ダン</t>
    </rPh>
    <rPh sb="6" eb="7">
      <t>ダン</t>
    </rPh>
    <phoneticPr fontId="1"/>
  </si>
  <si>
    <t>4段x8</t>
    <rPh sb="1" eb="2">
      <t>ダン</t>
    </rPh>
    <phoneticPr fontId="1"/>
  </si>
  <si>
    <t>4段x1</t>
    <rPh sb="1" eb="2">
      <t>ダン</t>
    </rPh>
    <phoneticPr fontId="1"/>
  </si>
  <si>
    <t>耐火金庫内書類</t>
    <rPh sb="0" eb="2">
      <t>タイカ</t>
    </rPh>
    <rPh sb="2" eb="4">
      <t>キンコ</t>
    </rPh>
    <rPh sb="4" eb="5">
      <t>ナイ</t>
    </rPh>
    <rPh sb="5" eb="7">
      <t>ショルイ</t>
    </rPh>
    <phoneticPr fontId="1"/>
  </si>
  <si>
    <t>カギ無　可</t>
    <rPh sb="2" eb="3">
      <t>ナ</t>
    </rPh>
    <rPh sb="4" eb="5">
      <t>カ</t>
    </rPh>
    <phoneticPr fontId="1"/>
  </si>
  <si>
    <t>商工観光課</t>
    <rPh sb="0" eb="2">
      <t>ショウコウ</t>
    </rPh>
    <rPh sb="2" eb="5">
      <t>カンコウカ</t>
    </rPh>
    <phoneticPr fontId="1"/>
  </si>
  <si>
    <t>課長</t>
    <rPh sb="0" eb="2">
      <t>カチョウ</t>
    </rPh>
    <phoneticPr fontId="1"/>
  </si>
  <si>
    <t>補佐</t>
    <rPh sb="0" eb="2">
      <t>ホサ</t>
    </rPh>
    <phoneticPr fontId="1"/>
  </si>
  <si>
    <t>商工振興係</t>
    <rPh sb="0" eb="2">
      <t>ショウコウ</t>
    </rPh>
    <rPh sb="2" eb="4">
      <t>シンコウ</t>
    </rPh>
    <rPh sb="4" eb="5">
      <t>カカリ</t>
    </rPh>
    <phoneticPr fontId="1"/>
  </si>
  <si>
    <t>観光振興係</t>
    <rPh sb="0" eb="2">
      <t>カンコウ</t>
    </rPh>
    <rPh sb="2" eb="4">
      <t>シンコウ</t>
    </rPh>
    <rPh sb="4" eb="5">
      <t>カカリ</t>
    </rPh>
    <phoneticPr fontId="1"/>
  </si>
  <si>
    <t>ビジネス推進係</t>
    <rPh sb="4" eb="6">
      <t>スイシン</t>
    </rPh>
    <rPh sb="6" eb="7">
      <t>カカリ</t>
    </rPh>
    <phoneticPr fontId="1"/>
  </si>
  <si>
    <t>農業振興対策室</t>
    <rPh sb="0" eb="2">
      <t>ノウギョウ</t>
    </rPh>
    <rPh sb="2" eb="4">
      <t>シンコウ</t>
    </rPh>
    <rPh sb="4" eb="6">
      <t>タイサク</t>
    </rPh>
    <rPh sb="6" eb="7">
      <t>シツ</t>
    </rPh>
    <phoneticPr fontId="1"/>
  </si>
  <si>
    <t>室長</t>
    <rPh sb="0" eb="2">
      <t>シツチョウ</t>
    </rPh>
    <phoneticPr fontId="1"/>
  </si>
  <si>
    <t>主査</t>
    <rPh sb="0" eb="2">
      <t>シュサ</t>
    </rPh>
    <phoneticPr fontId="1"/>
  </si>
  <si>
    <t>担い手支援センター</t>
    <rPh sb="0" eb="1">
      <t>ニナ</t>
    </rPh>
    <rPh sb="2" eb="3">
      <t>テ</t>
    </rPh>
    <rPh sb="3" eb="5">
      <t>シエン</t>
    </rPh>
    <phoneticPr fontId="1"/>
  </si>
  <si>
    <t>行政経営推進課</t>
    <rPh sb="0" eb="2">
      <t>ギョウセイ</t>
    </rPh>
    <rPh sb="2" eb="4">
      <t>ケイエイ</t>
    </rPh>
    <rPh sb="4" eb="6">
      <t>スイシン</t>
    </rPh>
    <rPh sb="6" eb="7">
      <t>カ</t>
    </rPh>
    <phoneticPr fontId="1"/>
  </si>
  <si>
    <t>課長・室長</t>
    <rPh sb="0" eb="2">
      <t>カチョウ</t>
    </rPh>
    <rPh sb="3" eb="5">
      <t>シツチョウ</t>
    </rPh>
    <phoneticPr fontId="1"/>
  </si>
  <si>
    <t>補佐</t>
    <rPh sb="0" eb="2">
      <t>ホサ</t>
    </rPh>
    <phoneticPr fontId="1"/>
  </si>
  <si>
    <t>行財政改革推進係</t>
    <rPh sb="0" eb="3">
      <t>ギョウザイセイ</t>
    </rPh>
    <rPh sb="3" eb="5">
      <t>カイカク</t>
    </rPh>
    <rPh sb="5" eb="7">
      <t>スイシン</t>
    </rPh>
    <rPh sb="7" eb="8">
      <t>カカリ</t>
    </rPh>
    <phoneticPr fontId="1"/>
  </si>
  <si>
    <t>会計課</t>
    <rPh sb="0" eb="2">
      <t>カイケイ</t>
    </rPh>
    <rPh sb="2" eb="3">
      <t>カ</t>
    </rPh>
    <phoneticPr fontId="1"/>
  </si>
  <si>
    <t>課長</t>
    <rPh sb="0" eb="2">
      <t>カチョウ</t>
    </rPh>
    <phoneticPr fontId="1"/>
  </si>
  <si>
    <t>出納係</t>
    <rPh sb="0" eb="2">
      <t>スイトウ</t>
    </rPh>
    <rPh sb="2" eb="3">
      <t>カカリ</t>
    </rPh>
    <phoneticPr fontId="1"/>
  </si>
  <si>
    <t>審査係</t>
    <rPh sb="0" eb="2">
      <t>シンサ</t>
    </rPh>
    <rPh sb="2" eb="3">
      <t>カカリ</t>
    </rPh>
    <phoneticPr fontId="1"/>
  </si>
  <si>
    <t>他に金庫１台あります。</t>
    <rPh sb="0" eb="1">
      <t>ホカ</t>
    </rPh>
    <rPh sb="2" eb="4">
      <t>キンコ</t>
    </rPh>
    <rPh sb="5" eb="6">
      <t>ダイ</t>
    </rPh>
    <phoneticPr fontId="1"/>
  </si>
  <si>
    <t>上下水道課</t>
    <rPh sb="0" eb="2">
      <t>ジョウゲ</t>
    </rPh>
    <rPh sb="2" eb="4">
      <t>スイドウ</t>
    </rPh>
    <rPh sb="4" eb="5">
      <t>カ</t>
    </rPh>
    <phoneticPr fontId="1"/>
  </si>
  <si>
    <t>課長</t>
    <rPh sb="0" eb="2">
      <t>カチョウ</t>
    </rPh>
    <phoneticPr fontId="1"/>
  </si>
  <si>
    <t>補佐</t>
    <rPh sb="0" eb="2">
      <t>ホサ</t>
    </rPh>
    <phoneticPr fontId="1"/>
  </si>
  <si>
    <t>総務係</t>
    <rPh sb="0" eb="2">
      <t>ソウム</t>
    </rPh>
    <rPh sb="2" eb="3">
      <t>カカリ</t>
    </rPh>
    <phoneticPr fontId="1"/>
  </si>
  <si>
    <t>建設係</t>
    <rPh sb="0" eb="2">
      <t>ケンセツ</t>
    </rPh>
    <rPh sb="2" eb="3">
      <t>カカリ</t>
    </rPh>
    <phoneticPr fontId="1"/>
  </si>
  <si>
    <t>議会事務局</t>
    <rPh sb="0" eb="5">
      <t>ギカイジムキョク</t>
    </rPh>
    <phoneticPr fontId="1"/>
  </si>
  <si>
    <t>事務局長</t>
    <rPh sb="0" eb="4">
      <t>ジムキョクチョウ</t>
    </rPh>
    <phoneticPr fontId="1"/>
  </si>
  <si>
    <t>総務係、議事調査係</t>
    <rPh sb="0" eb="2">
      <t>ソウム</t>
    </rPh>
    <rPh sb="2" eb="3">
      <t>カカリ</t>
    </rPh>
    <rPh sb="4" eb="6">
      <t>ギジ</t>
    </rPh>
    <rPh sb="6" eb="8">
      <t>チョウサ</t>
    </rPh>
    <rPh sb="8" eb="9">
      <t>カカリ</t>
    </rPh>
    <phoneticPr fontId="1"/>
  </si>
  <si>
    <t>監査委員</t>
    <rPh sb="0" eb="2">
      <t>カンサ</t>
    </rPh>
    <rPh sb="2" eb="4">
      <t>イイン</t>
    </rPh>
    <phoneticPr fontId="1"/>
  </si>
  <si>
    <t>参考図書</t>
    <rPh sb="0" eb="2">
      <t>サンコウ</t>
    </rPh>
    <rPh sb="2" eb="4">
      <t>トショ</t>
    </rPh>
    <phoneticPr fontId="1"/>
  </si>
  <si>
    <t>ひと・しごと推進課</t>
    <rPh sb="6" eb="8">
      <t>スイシン</t>
    </rPh>
    <rPh sb="8" eb="9">
      <t>カ</t>
    </rPh>
    <phoneticPr fontId="1"/>
  </si>
  <si>
    <t>課長</t>
    <rPh sb="0" eb="2">
      <t>カチョウ</t>
    </rPh>
    <phoneticPr fontId="1"/>
  </si>
  <si>
    <t>補佐</t>
    <rPh sb="0" eb="2">
      <t>ホサ</t>
    </rPh>
    <phoneticPr fontId="1"/>
  </si>
  <si>
    <t>協働推進係</t>
    <rPh sb="0" eb="2">
      <t>キョウドウ</t>
    </rPh>
    <rPh sb="2" eb="4">
      <t>スイシン</t>
    </rPh>
    <rPh sb="4" eb="5">
      <t>カカリ</t>
    </rPh>
    <phoneticPr fontId="1"/>
  </si>
  <si>
    <t>企業支援係</t>
    <rPh sb="0" eb="2">
      <t>キギョウ</t>
    </rPh>
    <rPh sb="2" eb="4">
      <t>シエン</t>
    </rPh>
    <rPh sb="4" eb="5">
      <t>カカリ</t>
    </rPh>
    <phoneticPr fontId="1"/>
  </si>
  <si>
    <t>移住定住係</t>
    <rPh sb="0" eb="2">
      <t>イジュウ</t>
    </rPh>
    <rPh sb="2" eb="4">
      <t>テイジュウ</t>
    </rPh>
    <rPh sb="4" eb="5">
      <t>カカリ</t>
    </rPh>
    <phoneticPr fontId="1"/>
  </si>
  <si>
    <t>地域包括支援センター</t>
    <rPh sb="0" eb="2">
      <t>チイキ</t>
    </rPh>
    <rPh sb="2" eb="4">
      <t>ホウカツ</t>
    </rPh>
    <rPh sb="4" eb="6">
      <t>シエン</t>
    </rPh>
    <phoneticPr fontId="1"/>
  </si>
  <si>
    <t>奥行60cm 幅40cm の引き出し(ｶﾙﾃ用)</t>
    <rPh sb="0" eb="2">
      <t>オクユキ</t>
    </rPh>
    <rPh sb="7" eb="8">
      <t>ハバ</t>
    </rPh>
    <rPh sb="14" eb="15">
      <t>ヒ</t>
    </rPh>
    <rPh sb="16" eb="17">
      <t>ダ</t>
    </rPh>
    <rPh sb="22" eb="23">
      <t>ヨウ</t>
    </rPh>
    <phoneticPr fontId="1"/>
  </si>
  <si>
    <t>森林整備対策室</t>
    <rPh sb="0" eb="2">
      <t>シンリン</t>
    </rPh>
    <rPh sb="2" eb="4">
      <t>セイビ</t>
    </rPh>
    <rPh sb="4" eb="6">
      <t>タイサク</t>
    </rPh>
    <rPh sb="6" eb="7">
      <t>シツ</t>
    </rPh>
    <phoneticPr fontId="1"/>
  </si>
  <si>
    <t>室長</t>
    <rPh sb="0" eb="2">
      <t>シツチョウ</t>
    </rPh>
    <phoneticPr fontId="1"/>
  </si>
  <si>
    <t>係長</t>
    <rPh sb="0" eb="2">
      <t>カカリチョウ</t>
    </rPh>
    <phoneticPr fontId="1"/>
  </si>
  <si>
    <t>農林課</t>
    <rPh sb="0" eb="3">
      <t>ノウリンカ</t>
    </rPh>
    <phoneticPr fontId="1"/>
  </si>
  <si>
    <t>課長</t>
    <rPh sb="0" eb="2">
      <t>カチョウ</t>
    </rPh>
    <phoneticPr fontId="1"/>
  </si>
  <si>
    <t>補佐</t>
    <rPh sb="0" eb="2">
      <t>ホサ</t>
    </rPh>
    <phoneticPr fontId="1"/>
  </si>
  <si>
    <t>畜産係</t>
    <rPh sb="0" eb="2">
      <t>チクサン</t>
    </rPh>
    <rPh sb="2" eb="3">
      <t>カカリ</t>
    </rPh>
    <phoneticPr fontId="1"/>
  </si>
  <si>
    <t>農業振興係</t>
    <rPh sb="0" eb="2">
      <t>ノウギョウ</t>
    </rPh>
    <rPh sb="2" eb="4">
      <t>シンコウ</t>
    </rPh>
    <rPh sb="4" eb="5">
      <t>カカリ</t>
    </rPh>
    <phoneticPr fontId="1"/>
  </si>
  <si>
    <t>農村整備係</t>
    <rPh sb="0" eb="2">
      <t>ノウソン</t>
    </rPh>
    <rPh sb="2" eb="4">
      <t>セイビ</t>
    </rPh>
    <rPh sb="4" eb="5">
      <t>カカリ</t>
    </rPh>
    <phoneticPr fontId="1"/>
  </si>
  <si>
    <t>鳥獣対策係</t>
    <rPh sb="0" eb="2">
      <t>チョウジュウ</t>
    </rPh>
    <rPh sb="2" eb="4">
      <t>タイサク</t>
    </rPh>
    <rPh sb="4" eb="5">
      <t>カカリ</t>
    </rPh>
    <phoneticPr fontId="1"/>
  </si>
  <si>
    <t>課長</t>
    <rPh sb="0" eb="2">
      <t>カチョウ</t>
    </rPh>
    <phoneticPr fontId="1"/>
  </si>
  <si>
    <t>補佐</t>
    <rPh sb="0" eb="2">
      <t>ホサ</t>
    </rPh>
    <phoneticPr fontId="1"/>
  </si>
  <si>
    <t>健康推進係</t>
    <rPh sb="0" eb="2">
      <t>ケンコウ</t>
    </rPh>
    <rPh sb="2" eb="4">
      <t>スイシン</t>
    </rPh>
    <rPh sb="4" eb="5">
      <t>カカリ</t>
    </rPh>
    <phoneticPr fontId="1"/>
  </si>
  <si>
    <t>高齢者福祉係</t>
    <rPh sb="0" eb="3">
      <t>コウレイシャ</t>
    </rPh>
    <rPh sb="3" eb="5">
      <t>フクシ</t>
    </rPh>
    <rPh sb="5" eb="6">
      <t>カカリ</t>
    </rPh>
    <phoneticPr fontId="1"/>
  </si>
  <si>
    <t>保険給付係</t>
    <rPh sb="0" eb="2">
      <t>ホケン</t>
    </rPh>
    <rPh sb="2" eb="4">
      <t>キュウフ</t>
    </rPh>
    <rPh sb="4" eb="5">
      <t>カカリ</t>
    </rPh>
    <phoneticPr fontId="1"/>
  </si>
  <si>
    <t>福祉係</t>
    <rPh sb="0" eb="2">
      <t>フクシ</t>
    </rPh>
    <rPh sb="2" eb="3">
      <t>カカリ</t>
    </rPh>
    <phoneticPr fontId="1"/>
  </si>
  <si>
    <t>総務課</t>
    <rPh sb="0" eb="2">
      <t>ソウム</t>
    </rPh>
    <rPh sb="2" eb="3">
      <t>カ</t>
    </rPh>
    <phoneticPr fontId="1"/>
  </si>
  <si>
    <t>総務係</t>
    <rPh sb="0" eb="2">
      <t>ソウム</t>
    </rPh>
    <rPh sb="2" eb="3">
      <t>カカリ</t>
    </rPh>
    <phoneticPr fontId="1"/>
  </si>
  <si>
    <t>広報公聴係</t>
    <rPh sb="0" eb="2">
      <t>コウホウ</t>
    </rPh>
    <rPh sb="2" eb="4">
      <t>コウチョウ</t>
    </rPh>
    <rPh sb="4" eb="5">
      <t>カカリ</t>
    </rPh>
    <phoneticPr fontId="1"/>
  </si>
  <si>
    <t>人事給与係</t>
    <rPh sb="0" eb="2">
      <t>ジンジ</t>
    </rPh>
    <rPh sb="2" eb="4">
      <t>キュウヨ</t>
    </rPh>
    <rPh sb="4" eb="5">
      <t>カカリ</t>
    </rPh>
    <phoneticPr fontId="1"/>
  </si>
  <si>
    <t>契約管財係</t>
    <rPh sb="0" eb="2">
      <t>ケイヤク</t>
    </rPh>
    <rPh sb="2" eb="4">
      <t>カンザイ</t>
    </rPh>
    <rPh sb="4" eb="5">
      <t>カカリ</t>
    </rPh>
    <phoneticPr fontId="1"/>
  </si>
  <si>
    <t>副参事</t>
    <rPh sb="0" eb="3">
      <t>フクサンジ</t>
    </rPh>
    <phoneticPr fontId="1"/>
  </si>
  <si>
    <t>消防係</t>
    <rPh sb="0" eb="2">
      <t>ショウボウ</t>
    </rPh>
    <rPh sb="2" eb="3">
      <t>カカリ</t>
    </rPh>
    <phoneticPr fontId="1"/>
  </si>
  <si>
    <t>交通防犯係</t>
    <rPh sb="0" eb="2">
      <t>コウツウ</t>
    </rPh>
    <rPh sb="2" eb="4">
      <t>ボウハン</t>
    </rPh>
    <rPh sb="4" eb="5">
      <t>カカリ</t>
    </rPh>
    <phoneticPr fontId="1"/>
  </si>
  <si>
    <t>健康推進係保管用</t>
    <rPh sb="0" eb="2">
      <t>ケンコウ</t>
    </rPh>
    <rPh sb="2" eb="4">
      <t>スイシン</t>
    </rPh>
    <rPh sb="4" eb="5">
      <t>カカリ</t>
    </rPh>
    <rPh sb="5" eb="8">
      <t>ホカンヨウ</t>
    </rPh>
    <phoneticPr fontId="1"/>
  </si>
  <si>
    <t>選挙管理委員会</t>
    <rPh sb="0" eb="2">
      <t>センキョ</t>
    </rPh>
    <rPh sb="2" eb="4">
      <t>カンリ</t>
    </rPh>
    <rPh sb="4" eb="7">
      <t>イインカイ</t>
    </rPh>
    <phoneticPr fontId="1"/>
  </si>
  <si>
    <t>小林参事分含む</t>
    <rPh sb="0" eb="2">
      <t>コバヤシ</t>
    </rPh>
    <rPh sb="2" eb="4">
      <t>サンジ</t>
    </rPh>
    <rPh sb="4" eb="5">
      <t>ブン</t>
    </rPh>
    <rPh sb="5" eb="6">
      <t>フク</t>
    </rPh>
    <phoneticPr fontId="1"/>
  </si>
  <si>
    <t>生涯学習課</t>
    <rPh sb="0" eb="2">
      <t>ショウガイ</t>
    </rPh>
    <rPh sb="2" eb="4">
      <t>ガクシュウ</t>
    </rPh>
    <rPh sb="4" eb="5">
      <t>カ</t>
    </rPh>
    <phoneticPr fontId="1"/>
  </si>
  <si>
    <t>小野田支所</t>
    <rPh sb="0" eb="5">
      <t>オノダシショ</t>
    </rPh>
    <phoneticPr fontId="1"/>
  </si>
  <si>
    <t>宮崎支所</t>
    <rPh sb="0" eb="4">
      <t>ミヤザキシショ</t>
    </rPh>
    <phoneticPr fontId="1"/>
  </si>
  <si>
    <t>書庫保管文書</t>
    <rPh sb="0" eb="2">
      <t>ショコ</t>
    </rPh>
    <rPh sb="2" eb="6">
      <t>ホカンブンショ</t>
    </rPh>
    <phoneticPr fontId="1"/>
  </si>
  <si>
    <t>行ラベル</t>
  </si>
  <si>
    <t>こども家庭課</t>
  </si>
  <si>
    <t>ひと・しごと推進課</t>
  </si>
  <si>
    <t>会計課</t>
  </si>
  <si>
    <t>学校教育環境整備推進室</t>
  </si>
  <si>
    <t>企画財政課</t>
  </si>
  <si>
    <t>議会事務局</t>
  </si>
  <si>
    <t>教育総務課</t>
  </si>
  <si>
    <t>建設課</t>
  </si>
  <si>
    <t>行政経営推進課</t>
  </si>
  <si>
    <t>商工観光課</t>
  </si>
  <si>
    <t>上下水道課</t>
  </si>
  <si>
    <t>森林整備対策室</t>
  </si>
  <si>
    <t>生涯学習課</t>
  </si>
  <si>
    <t>税務課</t>
  </si>
  <si>
    <t>総務課</t>
  </si>
  <si>
    <t>地域包括支援センター</t>
  </si>
  <si>
    <t>町民課</t>
  </si>
  <si>
    <t>農業委員会事務局</t>
  </si>
  <si>
    <t>農業振興対策室</t>
  </si>
  <si>
    <t>農林課</t>
  </si>
  <si>
    <t>総計</t>
  </si>
  <si>
    <t>門間補佐５段</t>
    <rPh sb="0" eb="2">
      <t>モンマ</t>
    </rPh>
    <rPh sb="2" eb="4">
      <t>ホサ</t>
    </rPh>
    <rPh sb="5" eb="6">
      <t>ダン</t>
    </rPh>
    <phoneticPr fontId="1"/>
  </si>
  <si>
    <t>高橋補佐４段</t>
    <rPh sb="0" eb="2">
      <t>タカハシ</t>
    </rPh>
    <rPh sb="2" eb="4">
      <t>ホサ</t>
    </rPh>
    <rPh sb="5" eb="6">
      <t>ダン</t>
    </rPh>
    <phoneticPr fontId="1"/>
  </si>
  <si>
    <t>危機対策課</t>
  </si>
  <si>
    <t>危機対策課</t>
    <rPh sb="0" eb="5">
      <t>キキタイサクカ</t>
    </rPh>
    <phoneticPr fontId="1"/>
  </si>
  <si>
    <t>旧室長分</t>
    <rPh sb="0" eb="1">
      <t>キュウ</t>
    </rPh>
    <rPh sb="1" eb="3">
      <t>シツチョウ</t>
    </rPh>
    <rPh sb="3" eb="4">
      <t>ブン</t>
    </rPh>
    <phoneticPr fontId="1"/>
  </si>
  <si>
    <t>高齢障がい福祉課</t>
  </si>
  <si>
    <t>高齢障がい福祉課</t>
    <rPh sb="0" eb="2">
      <t>コウレイ</t>
    </rPh>
    <rPh sb="2" eb="3">
      <t>ショウ</t>
    </rPh>
    <rPh sb="5" eb="8">
      <t>フクシカ</t>
    </rPh>
    <phoneticPr fontId="1"/>
  </si>
  <si>
    <t>保険健康課</t>
  </si>
  <si>
    <t>保険健康課</t>
    <rPh sb="0" eb="2">
      <t>ホケン</t>
    </rPh>
    <rPh sb="2" eb="5">
      <t>ケンコウカ</t>
    </rPh>
    <phoneticPr fontId="1"/>
  </si>
  <si>
    <t>こども家庭センター</t>
  </si>
  <si>
    <t>こども家庭センター</t>
    <rPh sb="3" eb="5">
      <t>カテイ</t>
    </rPh>
    <phoneticPr fontId="1"/>
  </si>
  <si>
    <t>新庁舎整備室</t>
  </si>
  <si>
    <t>新庁舎整備室</t>
    <rPh sb="0" eb="3">
      <t>シンチョウシャ</t>
    </rPh>
    <rPh sb="3" eb="6">
      <t>セイビシツ</t>
    </rPh>
    <phoneticPr fontId="1"/>
  </si>
  <si>
    <t>現在の課名</t>
  </si>
  <si>
    <t>現在の課名</t>
    <rPh sb="0" eb="2">
      <t>ゲンザイ</t>
    </rPh>
    <rPh sb="3" eb="5">
      <t>カメイ</t>
    </rPh>
    <phoneticPr fontId="1"/>
  </si>
  <si>
    <t>センター全体</t>
    <rPh sb="4" eb="6">
      <t>ゼンタイ</t>
    </rPh>
    <phoneticPr fontId="1"/>
  </si>
  <si>
    <t>事務室内
保管文書</t>
    <rPh sb="0" eb="4">
      <t>ジムシツナイ</t>
    </rPh>
    <rPh sb="5" eb="7">
      <t>ホカン</t>
    </rPh>
    <rPh sb="7" eb="9">
      <t>ブンショ</t>
    </rPh>
    <phoneticPr fontId="1"/>
  </si>
  <si>
    <t>外部書庫
役場北側</t>
    <rPh sb="0" eb="4">
      <t>ガイブショコ</t>
    </rPh>
    <rPh sb="5" eb="7">
      <t>ヤクバ</t>
    </rPh>
    <rPh sb="7" eb="9">
      <t>キタガワ</t>
    </rPh>
    <phoneticPr fontId="1"/>
  </si>
  <si>
    <t>外部書庫
旧法務局</t>
    <rPh sb="5" eb="6">
      <t>キュウ</t>
    </rPh>
    <rPh sb="6" eb="9">
      <t>ホウムキョク</t>
    </rPh>
    <phoneticPr fontId="1"/>
  </si>
  <si>
    <t>外部書庫
小野田支所</t>
    <rPh sb="5" eb="10">
      <t>オノダシショ</t>
    </rPh>
    <phoneticPr fontId="1"/>
  </si>
  <si>
    <t>外部書庫
宮崎支所</t>
    <rPh sb="5" eb="7">
      <t>ミヤザキ</t>
    </rPh>
    <rPh sb="7" eb="9">
      <t>シショ</t>
    </rPh>
    <phoneticPr fontId="1"/>
  </si>
  <si>
    <t>宮崎支所</t>
  </si>
  <si>
    <t>小野田支所</t>
  </si>
  <si>
    <t>合計 / 事務室内
保管文書</t>
  </si>
  <si>
    <t>※キャビネットの段数で調査を行った。1段の幅は88cmまたは90cmであるが、ぎっしり詰めているところも多く、余裕も見込み1段＝1ｆｍとする。</t>
    <rPh sb="8" eb="10">
      <t>ダンスウ</t>
    </rPh>
    <rPh sb="11" eb="13">
      <t>チョウサ</t>
    </rPh>
    <rPh sb="14" eb="15">
      <t>オコナ</t>
    </rPh>
    <rPh sb="19" eb="20">
      <t>ダン</t>
    </rPh>
    <rPh sb="21" eb="22">
      <t>ハバ</t>
    </rPh>
    <rPh sb="43" eb="44">
      <t>ツ</t>
    </rPh>
    <rPh sb="52" eb="53">
      <t>オオ</t>
    </rPh>
    <rPh sb="55" eb="57">
      <t>ヨユウ</t>
    </rPh>
    <rPh sb="58" eb="60">
      <t>ミコ</t>
    </rPh>
    <rPh sb="62" eb="63">
      <t>ダン</t>
    </rPh>
    <phoneticPr fontId="1"/>
  </si>
  <si>
    <t>ｆｍ(ﾌｧｲﾙﾒｰﾀｰ)</t>
    <phoneticPr fontId="1"/>
  </si>
  <si>
    <t>合計 / 外部書庫
役場北側</t>
  </si>
  <si>
    <t>合計 / 外部書庫
旧法務局</t>
  </si>
  <si>
    <t>合計 / 外部書庫
小野田支所</t>
  </si>
  <si>
    <t>合計 / 外部書庫
宮崎支所</t>
  </si>
  <si>
    <t>課
No</t>
    <rPh sb="0" eb="1">
      <t>カ</t>
    </rPh>
    <phoneticPr fontId="1"/>
  </si>
  <si>
    <t>位置
No</t>
    <rPh sb="0" eb="2">
      <t>イチ</t>
    </rPh>
    <phoneticPr fontId="1"/>
  </si>
  <si>
    <t>　合計</t>
    <rPh sb="1" eb="3">
      <t>ゴウケイ</t>
    </rPh>
    <phoneticPr fontId="1"/>
  </si>
  <si>
    <t>新庁舎　入庁対象外</t>
    <rPh sb="0" eb="3">
      <t>シンチョウシャ</t>
    </rPh>
    <rPh sb="4" eb="6">
      <t>ニュウチョウ</t>
    </rPh>
    <rPh sb="6" eb="9">
      <t>タイショウガイ</t>
    </rPh>
    <phoneticPr fontId="1"/>
  </si>
  <si>
    <t>事務室内
文書量
(ｆｍ)</t>
    <rPh sb="0" eb="4">
      <t>ジムシツナイ</t>
    </rPh>
    <rPh sb="5" eb="8">
      <t>ブンショリョウ</t>
    </rPh>
    <phoneticPr fontId="1"/>
  </si>
  <si>
    <t>外部書庫
文書量
(ｆｍ)</t>
    <rPh sb="0" eb="4">
      <t>ガイブショコ</t>
    </rPh>
    <rPh sb="5" eb="8">
      <t>ブンショリョウ</t>
    </rPh>
    <phoneticPr fontId="1"/>
  </si>
  <si>
    <t>(内訳)
役場北側
(ｆｍ)</t>
    <rPh sb="1" eb="3">
      <t>ウチワケ</t>
    </rPh>
    <rPh sb="5" eb="7">
      <t>ヤクバ</t>
    </rPh>
    <rPh sb="7" eb="9">
      <t>キタガワ</t>
    </rPh>
    <phoneticPr fontId="1"/>
  </si>
  <si>
    <t>(内訳)
旧法務局
(ｆｍ)</t>
    <rPh sb="5" eb="6">
      <t>キュウ</t>
    </rPh>
    <rPh sb="6" eb="9">
      <t>ホウムキョク</t>
    </rPh>
    <phoneticPr fontId="1"/>
  </si>
  <si>
    <t>(内訳)
小野田支所
(ｆｍ)</t>
    <rPh sb="5" eb="10">
      <t>オノダシショ</t>
    </rPh>
    <phoneticPr fontId="1"/>
  </si>
  <si>
    <t>(内訳)
宮崎支所
(ｆｍ)</t>
    <rPh sb="5" eb="7">
      <t>ミヤザキ</t>
    </rPh>
    <rPh sb="7" eb="9">
      <t>シショ</t>
    </rPh>
    <phoneticPr fontId="1"/>
  </si>
  <si>
    <t>職員数
(人)</t>
    <rPh sb="0" eb="3">
      <t>ショクインスウ</t>
    </rPh>
    <rPh sb="5" eb="6">
      <t>ニン</t>
    </rPh>
    <phoneticPr fontId="1"/>
  </si>
  <si>
    <t>事務室
(ｆｍ／人)</t>
    <rPh sb="0" eb="3">
      <t>ジムシツ</t>
    </rPh>
    <rPh sb="8" eb="9">
      <t>ニン</t>
    </rPh>
    <phoneticPr fontId="1"/>
  </si>
  <si>
    <t>外部書庫
(ｆｍ／人)</t>
    <rPh sb="0" eb="4">
      <t>ガイブショコ</t>
    </rPh>
    <rPh sb="9" eb="10">
      <t>ニン</t>
    </rPh>
    <phoneticPr fontId="1"/>
  </si>
  <si>
    <t>部署合計
(ｆｍ／人)</t>
    <rPh sb="0" eb="2">
      <t>ブショ</t>
    </rPh>
    <rPh sb="2" eb="4">
      <t>ゴウケイ</t>
    </rPh>
    <rPh sb="9" eb="10">
      <t>ニン</t>
    </rPh>
    <phoneticPr fontId="1"/>
  </si>
  <si>
    <t>加美町新庁舎文書管理適正化等支援および執務環境整備業務　公募型プロポーザル　文書量調査資料（令和６年６月時点）</t>
    <rPh sb="38" eb="40">
      <t>ブンショ</t>
    </rPh>
    <rPh sb="40" eb="41">
      <t>リョウ</t>
    </rPh>
    <rPh sb="41" eb="43">
      <t>チョウサ</t>
    </rPh>
    <rPh sb="43" eb="45">
      <t>シリョウ</t>
    </rPh>
    <rPh sb="46" eb="48">
      <t>レイワ</t>
    </rPh>
    <rPh sb="49" eb="50">
      <t>ネン</t>
    </rPh>
    <rPh sb="51" eb="52">
      <t>ガツ</t>
    </rPh>
    <rPh sb="52" eb="54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</si>
</sst>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38" fontId="0" fillId="0" borderId="1" xfId="1" applyFont="1" applyBorder="1">
      <alignment vertical="center"/>
    </xf>
    <xf numFmtId="0" fontId="4" fillId="0" borderId="1" xfId="0" applyFont="1" applyBorder="1" applyAlignment="1">
      <alignment vertical="center" shrinkToFi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38" fontId="0" fillId="0" borderId="1" xfId="1" applyFont="1" applyFill="1" applyBorder="1">
      <alignment vertical="center"/>
    </xf>
    <xf numFmtId="40" fontId="0" fillId="0" borderId="1" xfId="1" applyNumberFormat="1" applyFont="1" applyBorder="1">
      <alignment vertical="center"/>
    </xf>
    <xf numFmtId="40" fontId="0" fillId="0" borderId="0" xfId="1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0" fontId="0" fillId="0" borderId="0" xfId="0" applyNumberFormat="1" applyAlignment="1">
      <alignment horizontal="left" vertical="center"/>
    </xf>
    <xf numFmtId="40" fontId="0" fillId="0" borderId="4" xfId="1" applyNumberFormat="1" applyFont="1" applyBorder="1">
      <alignment vertical="center"/>
    </xf>
    <xf numFmtId="0" fontId="0" fillId="0" borderId="6" xfId="0" applyBorder="1">
      <alignment vertical="center"/>
    </xf>
    <xf numFmtId="38" fontId="2" fillId="0" borderId="1" xfId="1" applyFont="1" applyBorder="1" applyAlignment="1">
      <alignment horizontal="center" vertical="center" wrapText="1"/>
    </xf>
    <xf numFmtId="38" fontId="0" fillId="0" borderId="1" xfId="1" applyFont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40" fontId="2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0" fontId="0" fillId="5" borderId="1" xfId="1" applyNumberFormat="1" applyFont="1" applyFill="1" applyBorder="1">
      <alignment vertical="center"/>
    </xf>
    <xf numFmtId="40" fontId="0" fillId="5" borderId="2" xfId="1" applyNumberFormat="1" applyFont="1" applyFill="1" applyBorder="1">
      <alignment vertical="center"/>
    </xf>
    <xf numFmtId="0" fontId="0" fillId="0" borderId="7" xfId="0" applyBorder="1">
      <alignment vertical="center"/>
    </xf>
    <xf numFmtId="40" fontId="0" fillId="5" borderId="8" xfId="1" applyNumberFormat="1" applyFont="1" applyFill="1" applyBorder="1">
      <alignment vertical="center"/>
    </xf>
    <xf numFmtId="40" fontId="0" fillId="5" borderId="3" xfId="1" applyNumberFormat="1" applyFont="1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38" fontId="0" fillId="2" borderId="3" xfId="1" applyFont="1" applyFill="1" applyBorder="1">
      <alignment vertical="center"/>
    </xf>
    <xf numFmtId="38" fontId="0" fillId="3" borderId="3" xfId="1" applyFont="1" applyFill="1" applyBorder="1">
      <alignment vertical="center"/>
    </xf>
    <xf numFmtId="38" fontId="0" fillId="4" borderId="3" xfId="1" applyFont="1" applyFill="1" applyBorder="1">
      <alignment vertical="center"/>
    </xf>
    <xf numFmtId="38" fontId="0" fillId="0" borderId="3" xfId="1" applyFont="1" applyBorder="1">
      <alignment vertical="center"/>
    </xf>
    <xf numFmtId="38" fontId="0" fillId="2" borderId="1" xfId="1" applyFont="1" applyFill="1" applyBorder="1">
      <alignment vertical="center"/>
    </xf>
    <xf numFmtId="38" fontId="0" fillId="3" borderId="1" xfId="1" applyFont="1" applyFill="1" applyBorder="1">
      <alignment vertical="center"/>
    </xf>
    <xf numFmtId="38" fontId="0" fillId="4" borderId="1" xfId="1" applyFont="1" applyFill="1" applyBorder="1">
      <alignment vertical="center"/>
    </xf>
    <xf numFmtId="38" fontId="0" fillId="2" borderId="2" xfId="1" applyFont="1" applyFill="1" applyBorder="1">
      <alignment vertical="center"/>
    </xf>
    <xf numFmtId="38" fontId="0" fillId="3" borderId="2" xfId="1" applyFont="1" applyFill="1" applyBorder="1">
      <alignment vertical="center"/>
    </xf>
    <xf numFmtId="38" fontId="0" fillId="4" borderId="2" xfId="1" applyFont="1" applyFill="1" applyBorder="1">
      <alignment vertical="center"/>
    </xf>
    <xf numFmtId="38" fontId="0" fillId="0" borderId="2" xfId="1" applyFont="1" applyBorder="1">
      <alignment vertical="center"/>
    </xf>
    <xf numFmtId="38" fontId="0" fillId="2" borderId="8" xfId="1" applyFont="1" applyFill="1" applyBorder="1">
      <alignment vertical="center"/>
    </xf>
    <xf numFmtId="38" fontId="0" fillId="3" borderId="8" xfId="1" applyFont="1" applyFill="1" applyBorder="1">
      <alignment vertical="center"/>
    </xf>
    <xf numFmtId="38" fontId="0" fillId="4" borderId="8" xfId="1" applyFont="1" applyFill="1" applyBorder="1">
      <alignment vertical="center"/>
    </xf>
    <xf numFmtId="38" fontId="0" fillId="0" borderId="8" xfId="1" applyFont="1" applyBorder="1">
      <alignment vertical="center"/>
    </xf>
    <xf numFmtId="0" fontId="2" fillId="4" borderId="8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40" fontId="0" fillId="4" borderId="14" xfId="1" applyNumberFormat="1" applyFont="1" applyFill="1" applyBorder="1">
      <alignment vertical="center"/>
    </xf>
    <xf numFmtId="40" fontId="0" fillId="4" borderId="4" xfId="1" applyNumberFormat="1" applyFont="1" applyFill="1" applyBorder="1">
      <alignment vertical="center"/>
    </xf>
    <xf numFmtId="40" fontId="0" fillId="4" borderId="15" xfId="1" applyNumberFormat="1" applyFont="1" applyFill="1" applyBorder="1">
      <alignment vertical="center"/>
    </xf>
    <xf numFmtId="40" fontId="0" fillId="4" borderId="13" xfId="1" applyNumberFormat="1" applyFont="1" applyFill="1" applyBorder="1">
      <alignment vertical="center"/>
    </xf>
    <xf numFmtId="0" fontId="0" fillId="0" borderId="12" xfId="0" applyBorder="1" applyAlignment="1">
      <alignment horizontal="center" vertical="center" wrapText="1"/>
    </xf>
    <xf numFmtId="40" fontId="0" fillId="0" borderId="16" xfId="1" applyNumberFormat="1" applyFont="1" applyBorder="1">
      <alignment vertical="center"/>
    </xf>
    <xf numFmtId="40" fontId="0" fillId="0" borderId="17" xfId="1" applyNumberFormat="1" applyFont="1" applyBorder="1">
      <alignment vertical="center"/>
    </xf>
    <xf numFmtId="40" fontId="0" fillId="0" borderId="18" xfId="1" applyNumberFormat="1" applyFont="1" applyBorder="1">
      <alignment vertical="center"/>
    </xf>
    <xf numFmtId="40" fontId="0" fillId="0" borderId="12" xfId="1" applyNumberFormat="1" applyFont="1" applyBorder="1">
      <alignment vertical="center"/>
    </xf>
    <xf numFmtId="0" fontId="5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高橋　康雄" refreshedDate="45797.484672106482" createdVersion="7" refreshedVersion="7" minRefreshableVersion="3" recordCount="134" xr:uid="{2DBC1146-7318-4FC4-A6DA-9146F6183D28}">
  <cacheSource type="worksheet">
    <worksheetSource ref="A1:J135" sheet="段数換算集計元データ"/>
  </cacheSource>
  <cacheFields count="10">
    <cacheField name="通しNo" numFmtId="40">
      <sharedItems containsSemiMixedTypes="0" containsString="0" containsNumber="1" minValue="1.01" maxValue="99.13"/>
    </cacheField>
    <cacheField name="課No" numFmtId="40">
      <sharedItems containsSemiMixedTypes="0" containsString="0" containsNumber="1" containsInteger="1" minValue="1" maxValue="99" count="25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99"/>
      </sharedItems>
    </cacheField>
    <cacheField name="現在の課名" numFmtId="0">
      <sharedItems count="27">
        <s v="総務課"/>
        <s v="危機対策課"/>
        <s v="企画財政課"/>
        <s v="行政経営推進課"/>
        <s v="町民課"/>
        <s v="税務課"/>
        <s v="会計課"/>
        <s v="高齢障がい福祉課"/>
        <s v="保険健康課"/>
        <s v="こども家庭課"/>
        <s v="こども家庭センター"/>
        <s v="地域包括支援センター"/>
        <s v="ひと・しごと推進課"/>
        <s v="建設課"/>
        <s v="農林課"/>
        <s v="森林整備対策室"/>
        <s v="商工観光課"/>
        <s v="新庁舎整備室"/>
        <s v="農業委員会事務局"/>
        <s v="教育総務課"/>
        <s v="学校教育環境整備推進室"/>
        <s v="生涯学習課"/>
        <s v="議会事務局"/>
        <s v="上下水道課"/>
        <s v="小野田支所"/>
        <s v="宮崎支所"/>
        <s v="農業振興対策室"/>
      </sharedItems>
    </cacheField>
    <cacheField name="職・係名" numFmtId="0">
      <sharedItems/>
    </cacheField>
    <cacheField name="事務室内_x000a_保管文書" numFmtId="38">
      <sharedItems containsString="0" containsBlank="1" containsNumber="1" containsInteger="1" minValue="1" maxValue="73"/>
    </cacheField>
    <cacheField name="外部書庫_x000a_役場北側" numFmtId="38">
      <sharedItems containsString="0" containsBlank="1" containsNumber="1" containsInteger="1" minValue="2" maxValue="114"/>
    </cacheField>
    <cacheField name="外部書庫_x000a_旧法務局" numFmtId="38">
      <sharedItems containsString="0" containsBlank="1" containsNumber="1" containsInteger="1" minValue="27" maxValue="150"/>
    </cacheField>
    <cacheField name="外部書庫_x000a_小野田支所" numFmtId="38">
      <sharedItems containsString="0" containsBlank="1" containsNumber="1" containsInteger="1" minValue="46" maxValue="200"/>
    </cacheField>
    <cacheField name="外部書庫_x000a_宮崎支所" numFmtId="38">
      <sharedItems containsString="0" containsBlank="1" containsNumber="1" containsInteger="1" minValue="9" maxValue="269"/>
    </cacheField>
    <cacheField name="備　考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4">
  <r>
    <n v="1.01"/>
    <x v="0"/>
    <x v="0"/>
    <s v="課長"/>
    <n v="5"/>
    <m/>
    <m/>
    <m/>
    <m/>
    <m/>
  </r>
  <r>
    <n v="1.02"/>
    <x v="0"/>
    <x v="0"/>
    <s v="補佐"/>
    <n v="10"/>
    <m/>
    <m/>
    <m/>
    <m/>
    <m/>
  </r>
  <r>
    <n v="1.03"/>
    <x v="0"/>
    <x v="0"/>
    <s v="総務係"/>
    <n v="14"/>
    <m/>
    <m/>
    <m/>
    <m/>
    <m/>
  </r>
  <r>
    <n v="1.04"/>
    <x v="0"/>
    <x v="0"/>
    <s v="広報公聴係"/>
    <n v="10"/>
    <m/>
    <m/>
    <m/>
    <m/>
    <m/>
  </r>
  <r>
    <n v="1.05"/>
    <x v="0"/>
    <x v="0"/>
    <s v="人事給与係"/>
    <n v="73"/>
    <m/>
    <m/>
    <m/>
    <m/>
    <s v="小林参事分含む"/>
  </r>
  <r>
    <n v="1.06"/>
    <x v="0"/>
    <x v="0"/>
    <s v="契約管財係"/>
    <n v="33"/>
    <m/>
    <m/>
    <m/>
    <m/>
    <m/>
  </r>
  <r>
    <n v="1.07"/>
    <x v="0"/>
    <x v="0"/>
    <s v="選挙管理委員会"/>
    <n v="44"/>
    <m/>
    <m/>
    <m/>
    <m/>
    <m/>
  </r>
  <r>
    <n v="1.08"/>
    <x v="0"/>
    <x v="0"/>
    <s v="書庫保管文書"/>
    <m/>
    <n v="114"/>
    <n v="127"/>
    <m/>
    <n v="128"/>
    <m/>
  </r>
  <r>
    <n v="2.0099999999999998"/>
    <x v="1"/>
    <x v="1"/>
    <s v="課長"/>
    <n v="8"/>
    <m/>
    <m/>
    <m/>
    <m/>
    <m/>
  </r>
  <r>
    <n v="2.02"/>
    <x v="1"/>
    <x v="1"/>
    <s v="副参事"/>
    <n v="7"/>
    <m/>
    <m/>
    <m/>
    <m/>
    <m/>
  </r>
  <r>
    <n v="2.0299999999999998"/>
    <x v="1"/>
    <x v="1"/>
    <s v="消防係"/>
    <n v="12"/>
    <m/>
    <m/>
    <m/>
    <m/>
    <m/>
  </r>
  <r>
    <n v="2.04"/>
    <x v="1"/>
    <x v="1"/>
    <s v="交通防犯係"/>
    <n v="10"/>
    <m/>
    <m/>
    <m/>
    <m/>
    <m/>
  </r>
  <r>
    <n v="2.0499999999999998"/>
    <x v="1"/>
    <x v="1"/>
    <s v="書庫保管文書"/>
    <m/>
    <n v="2"/>
    <n v="57"/>
    <m/>
    <n v="9"/>
    <m/>
  </r>
  <r>
    <n v="3.01"/>
    <x v="2"/>
    <x v="2"/>
    <s v="課長"/>
    <n v="2"/>
    <m/>
    <m/>
    <m/>
    <m/>
    <m/>
  </r>
  <r>
    <n v="3.02"/>
    <x v="2"/>
    <x v="2"/>
    <s v="補佐"/>
    <n v="3"/>
    <m/>
    <m/>
    <m/>
    <m/>
    <m/>
  </r>
  <r>
    <n v="3.03"/>
    <x v="2"/>
    <x v="2"/>
    <s v="企画制作係"/>
    <n v="40"/>
    <m/>
    <m/>
    <m/>
    <m/>
    <m/>
  </r>
  <r>
    <n v="3.04"/>
    <x v="2"/>
    <x v="2"/>
    <s v="財政課"/>
    <n v="40"/>
    <m/>
    <m/>
    <m/>
    <m/>
    <m/>
  </r>
  <r>
    <n v="3.05"/>
    <x v="2"/>
    <x v="2"/>
    <s v="デジタル化推進係"/>
    <n v="40"/>
    <m/>
    <m/>
    <m/>
    <m/>
    <m/>
  </r>
  <r>
    <n v="3.06"/>
    <x v="2"/>
    <x v="2"/>
    <s v="書庫保管文書"/>
    <m/>
    <n v="21"/>
    <n v="143"/>
    <m/>
    <n v="39"/>
    <m/>
  </r>
  <r>
    <n v="4.01"/>
    <x v="3"/>
    <x v="3"/>
    <s v="課長・室長"/>
    <n v="4"/>
    <m/>
    <m/>
    <m/>
    <m/>
    <m/>
  </r>
  <r>
    <n v="4.0199999999999996"/>
    <x v="3"/>
    <x v="3"/>
    <s v="補佐"/>
    <n v="5"/>
    <m/>
    <m/>
    <m/>
    <m/>
    <s v="門間補佐５段"/>
  </r>
  <r>
    <n v="4.03"/>
    <x v="3"/>
    <x v="3"/>
    <s v="行財政改革推進係"/>
    <n v="4"/>
    <m/>
    <m/>
    <m/>
    <m/>
    <m/>
  </r>
  <r>
    <n v="4.04"/>
    <x v="3"/>
    <x v="3"/>
    <s v="書庫保管文書"/>
    <m/>
    <m/>
    <m/>
    <m/>
    <m/>
    <m/>
  </r>
  <r>
    <n v="5.01"/>
    <x v="4"/>
    <x v="4"/>
    <s v="課長・室長"/>
    <n v="2"/>
    <m/>
    <m/>
    <m/>
    <m/>
    <m/>
  </r>
  <r>
    <n v="5.0199999999999996"/>
    <x v="4"/>
    <x v="4"/>
    <s v="生活環境係"/>
    <n v="28"/>
    <m/>
    <m/>
    <m/>
    <m/>
    <m/>
  </r>
  <r>
    <n v="5.03"/>
    <x v="4"/>
    <x v="4"/>
    <s v="年金係"/>
    <n v="4"/>
    <m/>
    <m/>
    <m/>
    <m/>
    <m/>
  </r>
  <r>
    <n v="5.04"/>
    <x v="4"/>
    <x v="4"/>
    <s v="戸籍係"/>
    <n v="8"/>
    <m/>
    <m/>
    <m/>
    <m/>
    <s v="4段x2"/>
  </r>
  <r>
    <n v="5.05"/>
    <x v="4"/>
    <x v="4"/>
    <s v="耐火金庫内"/>
    <n v="4"/>
    <m/>
    <m/>
    <m/>
    <m/>
    <s v="届書2年分"/>
  </r>
  <r>
    <n v="5.0599999999999996"/>
    <x v="4"/>
    <x v="4"/>
    <s v="民刑"/>
    <n v="7"/>
    <m/>
    <m/>
    <m/>
    <m/>
    <s v="4段x1+3段"/>
  </r>
  <r>
    <n v="5.07"/>
    <x v="4"/>
    <x v="4"/>
    <s v="住基"/>
    <n v="32"/>
    <m/>
    <m/>
    <m/>
    <m/>
    <s v="4段x8"/>
  </r>
  <r>
    <n v="5.08"/>
    <x v="4"/>
    <x v="4"/>
    <s v="印鑑"/>
    <n v="4"/>
    <m/>
    <m/>
    <m/>
    <m/>
    <s v="4段x1"/>
  </r>
  <r>
    <n v="5.09"/>
    <x v="4"/>
    <x v="4"/>
    <s v="予備"/>
    <n v="4"/>
    <m/>
    <m/>
    <m/>
    <m/>
    <s v="耐火金庫内書類"/>
  </r>
  <r>
    <n v="5.0999999999999996"/>
    <x v="4"/>
    <x v="4"/>
    <s v="参考図書"/>
    <n v="12"/>
    <m/>
    <m/>
    <m/>
    <m/>
    <s v="カギ無　可"/>
  </r>
  <r>
    <n v="5.1100000000000003"/>
    <x v="4"/>
    <x v="4"/>
    <s v="書庫保管文書"/>
    <m/>
    <m/>
    <n v="138"/>
    <m/>
    <m/>
    <m/>
  </r>
  <r>
    <n v="5.12"/>
    <x v="4"/>
    <x v="4"/>
    <s v="旧室長分"/>
    <n v="3"/>
    <m/>
    <m/>
    <m/>
    <m/>
    <m/>
  </r>
  <r>
    <n v="5.13"/>
    <x v="4"/>
    <x v="4"/>
    <s v="地球温暖化対策係"/>
    <n v="11"/>
    <m/>
    <m/>
    <m/>
    <m/>
    <m/>
  </r>
  <r>
    <n v="5.14"/>
    <x v="4"/>
    <x v="4"/>
    <s v="書庫保管文書"/>
    <m/>
    <m/>
    <m/>
    <m/>
    <m/>
    <m/>
  </r>
  <r>
    <n v="6.01"/>
    <x v="5"/>
    <x v="5"/>
    <s v="課長"/>
    <n v="2"/>
    <m/>
    <m/>
    <m/>
    <m/>
    <m/>
  </r>
  <r>
    <n v="6.02"/>
    <x v="5"/>
    <x v="5"/>
    <s v="補佐"/>
    <n v="10"/>
    <m/>
    <m/>
    <m/>
    <m/>
    <m/>
  </r>
  <r>
    <n v="6.03"/>
    <x v="5"/>
    <x v="5"/>
    <s v="住民税係"/>
    <n v="43"/>
    <m/>
    <m/>
    <m/>
    <m/>
    <m/>
  </r>
  <r>
    <n v="6.04"/>
    <x v="5"/>
    <x v="5"/>
    <s v="固定資産税係"/>
    <n v="64"/>
    <m/>
    <m/>
    <m/>
    <m/>
    <s v="階段下の小部屋の18段含む"/>
  </r>
  <r>
    <n v="6.05"/>
    <x v="5"/>
    <x v="5"/>
    <s v="国保税係"/>
    <n v="12"/>
    <m/>
    <m/>
    <m/>
    <m/>
    <m/>
  </r>
  <r>
    <n v="6.06"/>
    <x v="5"/>
    <x v="5"/>
    <s v="徴収対策係"/>
    <n v="24"/>
    <m/>
    <m/>
    <m/>
    <m/>
    <m/>
  </r>
  <r>
    <n v="6.07"/>
    <x v="5"/>
    <x v="5"/>
    <s v="書庫保管文書"/>
    <m/>
    <n v="101"/>
    <n v="150"/>
    <m/>
    <n v="56"/>
    <m/>
  </r>
  <r>
    <n v="7.01"/>
    <x v="6"/>
    <x v="6"/>
    <s v="課長"/>
    <n v="15"/>
    <m/>
    <m/>
    <m/>
    <m/>
    <m/>
  </r>
  <r>
    <n v="7.02"/>
    <x v="6"/>
    <x v="6"/>
    <s v="出納係"/>
    <n v="33"/>
    <m/>
    <m/>
    <m/>
    <m/>
    <m/>
  </r>
  <r>
    <n v="7.03"/>
    <x v="6"/>
    <x v="6"/>
    <s v="審査係"/>
    <n v="15"/>
    <m/>
    <m/>
    <m/>
    <m/>
    <s v="他に金庫１台あります。"/>
  </r>
  <r>
    <n v="7.04"/>
    <x v="6"/>
    <x v="6"/>
    <s v="書庫保管文書"/>
    <m/>
    <n v="24"/>
    <m/>
    <m/>
    <m/>
    <m/>
  </r>
  <r>
    <n v="8.01"/>
    <x v="7"/>
    <x v="7"/>
    <s v="課長"/>
    <n v="10"/>
    <m/>
    <m/>
    <m/>
    <m/>
    <m/>
  </r>
  <r>
    <n v="8.02"/>
    <x v="7"/>
    <x v="7"/>
    <s v="補佐"/>
    <n v="10"/>
    <m/>
    <m/>
    <m/>
    <m/>
    <m/>
  </r>
  <r>
    <n v="8.0299999999999994"/>
    <x v="7"/>
    <x v="7"/>
    <s v="高齢者福祉係"/>
    <n v="59"/>
    <m/>
    <m/>
    <m/>
    <m/>
    <m/>
  </r>
  <r>
    <n v="8.0399999999999991"/>
    <x v="7"/>
    <x v="7"/>
    <s v="福祉係"/>
    <n v="40"/>
    <m/>
    <m/>
    <m/>
    <m/>
    <m/>
  </r>
  <r>
    <n v="8.0500000000000007"/>
    <x v="7"/>
    <x v="7"/>
    <s v="書庫保管文書"/>
    <m/>
    <m/>
    <m/>
    <m/>
    <n v="60"/>
    <m/>
  </r>
  <r>
    <n v="9.01"/>
    <x v="8"/>
    <x v="8"/>
    <s v="保険給付係"/>
    <n v="70"/>
    <m/>
    <m/>
    <m/>
    <m/>
    <m/>
  </r>
  <r>
    <n v="9.02"/>
    <x v="8"/>
    <x v="8"/>
    <s v="健康推進係"/>
    <n v="30"/>
    <m/>
    <m/>
    <m/>
    <m/>
    <m/>
  </r>
  <r>
    <n v="9.0299999999999994"/>
    <x v="8"/>
    <x v="8"/>
    <s v="書庫保管文書"/>
    <m/>
    <m/>
    <m/>
    <m/>
    <n v="60"/>
    <m/>
  </r>
  <r>
    <n v="10.01"/>
    <x v="9"/>
    <x v="9"/>
    <s v="課長"/>
    <n v="3"/>
    <m/>
    <m/>
    <m/>
    <m/>
    <m/>
  </r>
  <r>
    <n v="10.02"/>
    <x v="9"/>
    <x v="9"/>
    <s v="補佐"/>
    <n v="10"/>
    <m/>
    <m/>
    <m/>
    <m/>
    <s v="補佐１人あたり５段使用"/>
  </r>
  <r>
    <n v="10.029999999999999"/>
    <x v="9"/>
    <x v="9"/>
    <s v="こども福祉係"/>
    <n v="10"/>
    <m/>
    <m/>
    <m/>
    <m/>
    <m/>
  </r>
  <r>
    <n v="10.050000000000001"/>
    <x v="9"/>
    <x v="9"/>
    <s v="こども保育"/>
    <n v="10"/>
    <m/>
    <m/>
    <m/>
    <m/>
    <m/>
  </r>
  <r>
    <n v="10.06"/>
    <x v="9"/>
    <x v="9"/>
    <s v="書庫保管文書"/>
    <m/>
    <m/>
    <m/>
    <m/>
    <n v="41"/>
    <m/>
  </r>
  <r>
    <n v="11.01"/>
    <x v="10"/>
    <x v="10"/>
    <s v="健康推進係"/>
    <n v="30"/>
    <m/>
    <m/>
    <m/>
    <m/>
    <m/>
  </r>
  <r>
    <n v="11.02"/>
    <x v="10"/>
    <x v="10"/>
    <s v="こども家庭係"/>
    <n v="10"/>
    <m/>
    <m/>
    <m/>
    <m/>
    <m/>
  </r>
  <r>
    <n v="12.01"/>
    <x v="11"/>
    <x v="11"/>
    <s v="センター全体"/>
    <n v="37"/>
    <m/>
    <m/>
    <m/>
    <m/>
    <m/>
  </r>
  <r>
    <n v="12.02"/>
    <x v="11"/>
    <x v="11"/>
    <s v="健康推進係保管用"/>
    <n v="24"/>
    <m/>
    <m/>
    <m/>
    <m/>
    <s v="奥行60cm 幅40cm の引き出し(ｶﾙﾃ用)"/>
  </r>
  <r>
    <n v="12.03"/>
    <x v="11"/>
    <x v="11"/>
    <s v="書庫保管文書"/>
    <m/>
    <m/>
    <m/>
    <m/>
    <m/>
    <m/>
  </r>
  <r>
    <n v="13.01"/>
    <x v="12"/>
    <x v="12"/>
    <s v="課長"/>
    <n v="10"/>
    <m/>
    <m/>
    <m/>
    <m/>
    <m/>
  </r>
  <r>
    <n v="13.02"/>
    <x v="12"/>
    <x v="12"/>
    <s v="補佐"/>
    <n v="2"/>
    <m/>
    <m/>
    <m/>
    <m/>
    <m/>
  </r>
  <r>
    <n v="13.03"/>
    <x v="12"/>
    <x v="12"/>
    <s v="協働推進係"/>
    <n v="20"/>
    <m/>
    <m/>
    <m/>
    <m/>
    <m/>
  </r>
  <r>
    <n v="13.04"/>
    <x v="12"/>
    <x v="12"/>
    <s v="企業支援係"/>
    <n v="25"/>
    <m/>
    <m/>
    <m/>
    <m/>
    <m/>
  </r>
  <r>
    <n v="13.05"/>
    <x v="12"/>
    <x v="12"/>
    <s v="移住定住係"/>
    <n v="25"/>
    <m/>
    <m/>
    <m/>
    <m/>
    <m/>
  </r>
  <r>
    <n v="13.06"/>
    <x v="12"/>
    <x v="12"/>
    <s v="書庫保管文書"/>
    <m/>
    <n v="21"/>
    <m/>
    <m/>
    <n v="20"/>
    <m/>
  </r>
  <r>
    <n v="14.01"/>
    <x v="13"/>
    <x v="13"/>
    <s v="課長"/>
    <n v="8"/>
    <m/>
    <m/>
    <m/>
    <m/>
    <m/>
  </r>
  <r>
    <n v="14.02"/>
    <x v="13"/>
    <x v="13"/>
    <s v="補佐"/>
    <n v="6"/>
    <m/>
    <m/>
    <m/>
    <m/>
    <m/>
  </r>
  <r>
    <n v="14.03"/>
    <x v="13"/>
    <x v="13"/>
    <s v="建設総務係"/>
    <n v="60"/>
    <m/>
    <m/>
    <m/>
    <m/>
    <m/>
  </r>
  <r>
    <n v="14.04"/>
    <x v="13"/>
    <x v="13"/>
    <s v="建築係"/>
    <n v="41"/>
    <m/>
    <m/>
    <m/>
    <m/>
    <m/>
  </r>
  <r>
    <n v="14.05"/>
    <x v="13"/>
    <x v="13"/>
    <s v="ダム推進係"/>
    <n v="14"/>
    <m/>
    <m/>
    <m/>
    <m/>
    <m/>
  </r>
  <r>
    <n v="14.06"/>
    <x v="13"/>
    <x v="13"/>
    <s v="公園道路維持係"/>
    <n v="34"/>
    <m/>
    <m/>
    <m/>
    <m/>
    <m/>
  </r>
  <r>
    <n v="14.07"/>
    <x v="13"/>
    <x v="13"/>
    <s v="土木係"/>
    <n v="37"/>
    <m/>
    <m/>
    <m/>
    <m/>
    <m/>
  </r>
  <r>
    <n v="14.08"/>
    <x v="13"/>
    <x v="13"/>
    <s v="書庫保管文書"/>
    <m/>
    <m/>
    <n v="82"/>
    <n v="190"/>
    <n v="89"/>
    <m/>
  </r>
  <r>
    <n v="15.01"/>
    <x v="14"/>
    <x v="14"/>
    <s v="課長"/>
    <n v="10"/>
    <m/>
    <m/>
    <m/>
    <m/>
    <m/>
  </r>
  <r>
    <n v="15.02"/>
    <x v="14"/>
    <x v="14"/>
    <s v="補佐"/>
    <n v="16"/>
    <m/>
    <m/>
    <m/>
    <m/>
    <m/>
  </r>
  <r>
    <n v="15.03"/>
    <x v="14"/>
    <x v="14"/>
    <s v="畜産係"/>
    <n v="23"/>
    <m/>
    <m/>
    <m/>
    <m/>
    <m/>
  </r>
  <r>
    <n v="15.04"/>
    <x v="14"/>
    <x v="14"/>
    <s v="農業振興係"/>
    <n v="55"/>
    <m/>
    <m/>
    <m/>
    <m/>
    <m/>
  </r>
  <r>
    <n v="15.05"/>
    <x v="14"/>
    <x v="14"/>
    <s v="農村整備係"/>
    <n v="60"/>
    <m/>
    <m/>
    <m/>
    <m/>
    <m/>
  </r>
  <r>
    <n v="15.06"/>
    <x v="14"/>
    <x v="14"/>
    <s v="鳥獣対策係"/>
    <n v="7"/>
    <m/>
    <m/>
    <m/>
    <m/>
    <m/>
  </r>
  <r>
    <n v="15.07"/>
    <x v="14"/>
    <x v="14"/>
    <s v="書庫保管文書"/>
    <m/>
    <m/>
    <n v="116"/>
    <m/>
    <n v="139"/>
    <m/>
  </r>
  <r>
    <n v="16.010000000000002"/>
    <x v="15"/>
    <x v="15"/>
    <s v="室長"/>
    <n v="6"/>
    <m/>
    <m/>
    <m/>
    <m/>
    <m/>
  </r>
  <r>
    <n v="16.02"/>
    <x v="15"/>
    <x v="15"/>
    <s v="係長"/>
    <n v="34"/>
    <m/>
    <m/>
    <m/>
    <m/>
    <m/>
  </r>
  <r>
    <n v="16.03"/>
    <x v="15"/>
    <x v="15"/>
    <s v="書庫保管文書"/>
    <m/>
    <m/>
    <m/>
    <m/>
    <n v="75"/>
    <m/>
  </r>
  <r>
    <n v="17.010000000000002"/>
    <x v="16"/>
    <x v="16"/>
    <s v="課長"/>
    <n v="8"/>
    <m/>
    <m/>
    <m/>
    <m/>
    <m/>
  </r>
  <r>
    <n v="17.02"/>
    <x v="16"/>
    <x v="16"/>
    <s v="補佐"/>
    <n v="8"/>
    <m/>
    <m/>
    <m/>
    <m/>
    <m/>
  </r>
  <r>
    <n v="17.03"/>
    <x v="16"/>
    <x v="16"/>
    <s v="商工振興係"/>
    <n v="25"/>
    <m/>
    <m/>
    <m/>
    <m/>
    <m/>
  </r>
  <r>
    <n v="17.04"/>
    <x v="16"/>
    <x v="16"/>
    <s v="観光振興係"/>
    <n v="35"/>
    <m/>
    <m/>
    <m/>
    <m/>
    <m/>
  </r>
  <r>
    <n v="17.05"/>
    <x v="16"/>
    <x v="16"/>
    <s v="ビジネス推進係"/>
    <n v="10"/>
    <m/>
    <m/>
    <m/>
    <m/>
    <m/>
  </r>
  <r>
    <n v="17.059999999999999"/>
    <x v="16"/>
    <x v="16"/>
    <s v="書庫保管文書"/>
    <m/>
    <m/>
    <n v="79"/>
    <m/>
    <n v="18"/>
    <m/>
  </r>
  <r>
    <n v="18.010000000000002"/>
    <x v="17"/>
    <x v="17"/>
    <s v="補佐"/>
    <n v="4"/>
    <m/>
    <m/>
    <m/>
    <m/>
    <s v="高橋補佐４段"/>
  </r>
  <r>
    <n v="19.010000000000002"/>
    <x v="18"/>
    <x v="18"/>
    <s v="局長・次長"/>
    <n v="17"/>
    <m/>
    <m/>
    <m/>
    <m/>
    <s v="奥行60cmキャビネット4段あり"/>
  </r>
  <r>
    <n v="19.02"/>
    <x v="18"/>
    <x v="18"/>
    <s v="農地係"/>
    <n v="44"/>
    <m/>
    <m/>
    <m/>
    <m/>
    <s v="奥行60cmキャビネット14段あり"/>
  </r>
  <r>
    <n v="19.03"/>
    <x v="18"/>
    <x v="18"/>
    <s v="農政係"/>
    <n v="36"/>
    <m/>
    <m/>
    <m/>
    <m/>
    <s v="引き出しタイプ（奥行60x幅45)16段あり"/>
  </r>
  <r>
    <n v="19.04"/>
    <x v="18"/>
    <x v="18"/>
    <s v="書庫保管文書"/>
    <m/>
    <m/>
    <n v="39"/>
    <n v="175"/>
    <n v="16"/>
    <m/>
  </r>
  <r>
    <n v="20.010000000000002"/>
    <x v="19"/>
    <x v="19"/>
    <s v="課長"/>
    <n v="8"/>
    <m/>
    <m/>
    <m/>
    <m/>
    <m/>
  </r>
  <r>
    <n v="20.02"/>
    <x v="19"/>
    <x v="19"/>
    <s v="室長"/>
    <n v="10"/>
    <m/>
    <m/>
    <m/>
    <m/>
    <m/>
  </r>
  <r>
    <n v="20.03"/>
    <x v="19"/>
    <x v="19"/>
    <s v="専門監"/>
    <n v="9"/>
    <m/>
    <m/>
    <m/>
    <m/>
    <m/>
  </r>
  <r>
    <n v="20.04"/>
    <x v="19"/>
    <x v="19"/>
    <s v="補佐"/>
    <n v="11"/>
    <m/>
    <m/>
    <m/>
    <m/>
    <m/>
  </r>
  <r>
    <n v="20.05"/>
    <x v="19"/>
    <x v="19"/>
    <s v="教育総務係"/>
    <n v="36"/>
    <m/>
    <m/>
    <m/>
    <m/>
    <m/>
  </r>
  <r>
    <n v="20.059999999999999"/>
    <x v="19"/>
    <x v="19"/>
    <s v="学校教育係"/>
    <n v="52"/>
    <m/>
    <m/>
    <m/>
    <m/>
    <m/>
  </r>
  <r>
    <n v="20.07"/>
    <x v="19"/>
    <x v="19"/>
    <s v="学校魅力化推進係"/>
    <n v="8"/>
    <m/>
    <m/>
    <m/>
    <m/>
    <m/>
  </r>
  <r>
    <n v="20.079999999999998"/>
    <x v="19"/>
    <x v="19"/>
    <s v="書庫保管文書"/>
    <m/>
    <m/>
    <m/>
    <m/>
    <n v="269"/>
    <m/>
  </r>
  <r>
    <n v="21.01"/>
    <x v="20"/>
    <x v="20"/>
    <s v="室長"/>
    <n v="1"/>
    <m/>
    <m/>
    <m/>
    <m/>
    <m/>
  </r>
  <r>
    <n v="21.02"/>
    <x v="20"/>
    <x v="20"/>
    <s v="学校教育環境整備推進係"/>
    <n v="4"/>
    <m/>
    <m/>
    <m/>
    <m/>
    <m/>
  </r>
  <r>
    <n v="21.03"/>
    <x v="20"/>
    <x v="20"/>
    <s v="書庫保管文書"/>
    <m/>
    <m/>
    <m/>
    <m/>
    <m/>
    <m/>
  </r>
  <r>
    <n v="22.01"/>
    <x v="21"/>
    <x v="21"/>
    <s v="課長"/>
    <n v="1"/>
    <m/>
    <m/>
    <m/>
    <m/>
    <m/>
  </r>
  <r>
    <n v="22.02"/>
    <x v="21"/>
    <x v="21"/>
    <s v="補佐"/>
    <n v="4"/>
    <m/>
    <m/>
    <m/>
    <m/>
    <m/>
  </r>
  <r>
    <n v="22.03"/>
    <x v="21"/>
    <x v="21"/>
    <s v="社会教育係"/>
    <n v="10"/>
    <m/>
    <m/>
    <m/>
    <m/>
    <m/>
  </r>
  <r>
    <n v="22.04"/>
    <x v="21"/>
    <x v="21"/>
    <s v="文化材係"/>
    <n v="15"/>
    <m/>
    <m/>
    <m/>
    <m/>
    <m/>
  </r>
  <r>
    <n v="22.05"/>
    <x v="21"/>
    <x v="21"/>
    <s v="スポーツ推進係"/>
    <n v="15"/>
    <m/>
    <m/>
    <m/>
    <m/>
    <m/>
  </r>
  <r>
    <n v="22.06"/>
    <x v="21"/>
    <x v="21"/>
    <s v="書庫保管文書"/>
    <m/>
    <m/>
    <m/>
    <m/>
    <n v="177"/>
    <m/>
  </r>
  <r>
    <n v="23.01"/>
    <x v="22"/>
    <x v="22"/>
    <s v="事務局長"/>
    <n v="1"/>
    <m/>
    <m/>
    <m/>
    <m/>
    <m/>
  </r>
  <r>
    <n v="23.02"/>
    <x v="22"/>
    <x v="22"/>
    <s v="総務係、議事調査係"/>
    <n v="21"/>
    <m/>
    <m/>
    <m/>
    <m/>
    <m/>
  </r>
  <r>
    <n v="23.03"/>
    <x v="22"/>
    <x v="22"/>
    <s v="監査委員"/>
    <n v="10"/>
    <m/>
    <m/>
    <m/>
    <m/>
    <m/>
  </r>
  <r>
    <n v="23.04"/>
    <x v="22"/>
    <x v="22"/>
    <s v="参考図書"/>
    <n v="12"/>
    <m/>
    <m/>
    <m/>
    <m/>
    <m/>
  </r>
  <r>
    <n v="23.05"/>
    <x v="22"/>
    <x v="22"/>
    <s v="書庫保管文書"/>
    <m/>
    <n v="24"/>
    <n v="27"/>
    <n v="46"/>
    <m/>
    <m/>
  </r>
  <r>
    <n v="24.01"/>
    <x v="23"/>
    <x v="23"/>
    <s v="課長"/>
    <n v="5"/>
    <m/>
    <m/>
    <m/>
    <m/>
    <m/>
  </r>
  <r>
    <n v="24.02"/>
    <x v="23"/>
    <x v="23"/>
    <s v="補佐"/>
    <n v="25"/>
    <m/>
    <m/>
    <m/>
    <m/>
    <m/>
  </r>
  <r>
    <n v="24.03"/>
    <x v="23"/>
    <x v="23"/>
    <s v="総務係"/>
    <n v="22"/>
    <m/>
    <m/>
    <m/>
    <m/>
    <m/>
  </r>
  <r>
    <n v="24.04"/>
    <x v="23"/>
    <x v="23"/>
    <s v="建設係"/>
    <n v="45"/>
    <m/>
    <m/>
    <m/>
    <m/>
    <m/>
  </r>
  <r>
    <n v="24.05"/>
    <x v="23"/>
    <x v="23"/>
    <s v="書庫保管文書"/>
    <m/>
    <m/>
    <m/>
    <m/>
    <n v="39"/>
    <m/>
  </r>
  <r>
    <n v="99.01"/>
    <x v="24"/>
    <x v="24"/>
    <s v="書庫保管文書"/>
    <m/>
    <m/>
    <m/>
    <n v="200"/>
    <m/>
    <m/>
  </r>
  <r>
    <n v="99.02"/>
    <x v="24"/>
    <x v="25"/>
    <s v="書庫保管文書"/>
    <m/>
    <m/>
    <m/>
    <m/>
    <n v="98"/>
    <m/>
  </r>
  <r>
    <n v="99.1"/>
    <x v="24"/>
    <x v="26"/>
    <s v="室長"/>
    <n v="5"/>
    <m/>
    <m/>
    <m/>
    <m/>
    <m/>
  </r>
  <r>
    <n v="99.11"/>
    <x v="24"/>
    <x v="26"/>
    <s v="主査"/>
    <n v="5"/>
    <m/>
    <m/>
    <m/>
    <m/>
    <m/>
  </r>
  <r>
    <n v="99.12"/>
    <x v="24"/>
    <x v="26"/>
    <s v="担い手支援センター"/>
    <n v="20"/>
    <m/>
    <m/>
    <m/>
    <m/>
    <s v="JA分（各種申請書類）"/>
  </r>
  <r>
    <n v="99.13"/>
    <x v="24"/>
    <x v="26"/>
    <s v="書庫保管文書"/>
    <m/>
    <m/>
    <m/>
    <m/>
    <n v="4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34EF47-4B66-4780-B1D2-B9B65F03CF7F}" name="ピボットテーブル1" cacheId="35" applyNumberFormats="0" applyBorderFormats="0" applyFontFormats="0" applyPatternFormats="0" applyAlignmentFormats="0" applyWidthHeightFormats="1" dataCaption="値" updatedVersion="7" minRefreshableVersion="3" useAutoFormatting="1" itemPrintTitles="1" createdVersion="7" indent="0" outline="1" outlineData="1" multipleFieldFilters="0" chartFormat="1">
  <location ref="A3:G31" firstHeaderRow="0" firstDataRow="1" firstDataCol="2"/>
  <pivotFields count="10">
    <pivotField numFmtId="40" showAll="0"/>
    <pivotField axis="axisRow" numFmtId="40" outline="0" showAll="0" defaultSubtota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</items>
    </pivotField>
    <pivotField axis="axisRow" showAll="0">
      <items count="28">
        <item x="10"/>
        <item x="9"/>
        <item x="12"/>
        <item x="6"/>
        <item x="20"/>
        <item x="2"/>
        <item x="1"/>
        <item x="22"/>
        <item x="25"/>
        <item x="19"/>
        <item x="13"/>
        <item x="3"/>
        <item x="7"/>
        <item x="16"/>
        <item x="24"/>
        <item x="23"/>
        <item x="17"/>
        <item x="15"/>
        <item x="21"/>
        <item x="5"/>
        <item x="0"/>
        <item x="11"/>
        <item x="4"/>
        <item x="18"/>
        <item x="26"/>
        <item x="14"/>
        <item x="8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</pivotFields>
  <rowFields count="2">
    <field x="1"/>
    <field x="2"/>
  </rowFields>
  <rowItems count="28">
    <i>
      <x/>
      <x v="20"/>
    </i>
    <i>
      <x v="1"/>
      <x v="6"/>
    </i>
    <i>
      <x v="2"/>
      <x v="5"/>
    </i>
    <i>
      <x v="3"/>
      <x v="11"/>
    </i>
    <i>
      <x v="4"/>
      <x v="22"/>
    </i>
    <i>
      <x v="5"/>
      <x v="19"/>
    </i>
    <i>
      <x v="6"/>
      <x v="3"/>
    </i>
    <i>
      <x v="7"/>
      <x v="12"/>
    </i>
    <i>
      <x v="8"/>
      <x v="26"/>
    </i>
    <i>
      <x v="9"/>
      <x v="1"/>
    </i>
    <i>
      <x v="10"/>
      <x/>
    </i>
    <i>
      <x v="11"/>
      <x v="21"/>
    </i>
    <i>
      <x v="12"/>
      <x v="2"/>
    </i>
    <i>
      <x v="13"/>
      <x v="10"/>
    </i>
    <i>
      <x v="14"/>
      <x v="25"/>
    </i>
    <i>
      <x v="15"/>
      <x v="17"/>
    </i>
    <i>
      <x v="16"/>
      <x v="13"/>
    </i>
    <i>
      <x v="17"/>
      <x v="16"/>
    </i>
    <i>
      <x v="18"/>
      <x v="23"/>
    </i>
    <i>
      <x v="19"/>
      <x v="9"/>
    </i>
    <i>
      <x v="20"/>
      <x v="4"/>
    </i>
    <i>
      <x v="21"/>
      <x v="18"/>
    </i>
    <i>
      <x v="22"/>
      <x v="7"/>
    </i>
    <i>
      <x v="23"/>
      <x v="15"/>
    </i>
    <i>
      <x v="24"/>
      <x v="8"/>
    </i>
    <i r="1">
      <x v="14"/>
    </i>
    <i r="1">
      <x v="24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合計 / 事務室内_x000a_保管文書" fld="4" baseField="0" baseItem="0"/>
    <dataField name="合計 / 外部書庫_x000a_役場北側" fld="5" baseField="0" baseItem="0"/>
    <dataField name="合計 / 外部書庫_x000a_旧法務局" fld="6" baseField="0" baseItem="0"/>
    <dataField name="合計 / 外部書庫_x000a_小野田支所" fld="7" baseField="0" baseItem="0"/>
    <dataField name="合計 / 外部書庫_x000a_宮崎支所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26226-905E-43F8-A930-A21CA1AF34CA}">
  <dimension ref="A1:L27"/>
  <sheetViews>
    <sheetView tabSelected="1" workbookViewId="0"/>
  </sheetViews>
  <sheetFormatPr defaultRowHeight="27.75" customHeight="1" x14ac:dyDescent="0.15"/>
  <cols>
    <col min="1" max="1" width="1.75" customWidth="1"/>
    <col min="2" max="2" width="23.5" bestFit="1" customWidth="1"/>
    <col min="3" max="12" width="11" customWidth="1"/>
  </cols>
  <sheetData>
    <row r="1" spans="1:12" ht="14.25" thickBot="1" x14ac:dyDescent="0.2">
      <c r="A1" s="64" t="s">
        <v>205</v>
      </c>
    </row>
    <row r="2" spans="1:12" s="9" customFormat="1" ht="41.25" thickBot="1" x14ac:dyDescent="0.2">
      <c r="B2" s="29" t="s">
        <v>2</v>
      </c>
      <c r="C2" s="30" t="s">
        <v>195</v>
      </c>
      <c r="D2" s="31" t="s">
        <v>196</v>
      </c>
      <c r="E2" s="32" t="s">
        <v>197</v>
      </c>
      <c r="F2" s="32" t="s">
        <v>198</v>
      </c>
      <c r="G2" s="53" t="s">
        <v>199</v>
      </c>
      <c r="H2" s="32" t="s">
        <v>200</v>
      </c>
      <c r="I2" s="33" t="s">
        <v>201</v>
      </c>
      <c r="J2" s="34" t="s">
        <v>202</v>
      </c>
      <c r="K2" s="54" t="s">
        <v>203</v>
      </c>
      <c r="L2" s="59" t="s">
        <v>204</v>
      </c>
    </row>
    <row r="3" spans="1:12" ht="19.5" customHeight="1" x14ac:dyDescent="0.15">
      <c r="B3" s="35" t="s">
        <v>154</v>
      </c>
      <c r="C3" s="38">
        <v>189</v>
      </c>
      <c r="D3" s="39">
        <f>SUM(E3:H3)</f>
        <v>369</v>
      </c>
      <c r="E3" s="40">
        <v>114</v>
      </c>
      <c r="F3" s="40">
        <v>127</v>
      </c>
      <c r="G3" s="40"/>
      <c r="H3" s="40">
        <v>128</v>
      </c>
      <c r="I3" s="41">
        <v>16</v>
      </c>
      <c r="J3" s="28">
        <f>C3/$I3</f>
        <v>11.8125</v>
      </c>
      <c r="K3" s="55">
        <f t="shared" ref="K3" si="0">D3/$I3</f>
        <v>23.0625</v>
      </c>
      <c r="L3" s="60">
        <f>(C3+D3)/$I3</f>
        <v>34.875</v>
      </c>
    </row>
    <row r="4" spans="1:12" ht="19.5" customHeight="1" x14ac:dyDescent="0.15">
      <c r="B4" s="36" t="s">
        <v>163</v>
      </c>
      <c r="C4" s="42">
        <v>37</v>
      </c>
      <c r="D4" s="43">
        <f t="shared" ref="D4:D26" si="1">SUM(E4:H4)</f>
        <v>68</v>
      </c>
      <c r="E4" s="44">
        <v>2</v>
      </c>
      <c r="F4" s="44">
        <v>57</v>
      </c>
      <c r="G4" s="44"/>
      <c r="H4" s="44">
        <v>9</v>
      </c>
      <c r="I4" s="4">
        <v>6</v>
      </c>
      <c r="J4" s="24">
        <f t="shared" ref="J4:J26" si="2">C4/$I4</f>
        <v>6.166666666666667</v>
      </c>
      <c r="K4" s="56">
        <f t="shared" ref="K4:K26" si="3">D4/$I4</f>
        <v>11.333333333333334</v>
      </c>
      <c r="L4" s="61">
        <f t="shared" ref="L4:L26" si="4">(C4+D4)/$I4</f>
        <v>17.5</v>
      </c>
    </row>
    <row r="5" spans="1:12" ht="19.5" customHeight="1" x14ac:dyDescent="0.15">
      <c r="B5" s="36" t="s">
        <v>144</v>
      </c>
      <c r="C5" s="42">
        <v>125</v>
      </c>
      <c r="D5" s="43">
        <f t="shared" si="1"/>
        <v>203</v>
      </c>
      <c r="E5" s="44">
        <v>21</v>
      </c>
      <c r="F5" s="44">
        <v>143</v>
      </c>
      <c r="G5" s="44"/>
      <c r="H5" s="44">
        <v>39</v>
      </c>
      <c r="I5" s="4">
        <v>10</v>
      </c>
      <c r="J5" s="24">
        <f t="shared" si="2"/>
        <v>12.5</v>
      </c>
      <c r="K5" s="56">
        <f t="shared" si="3"/>
        <v>20.3</v>
      </c>
      <c r="L5" s="61">
        <f t="shared" si="4"/>
        <v>32.799999999999997</v>
      </c>
    </row>
    <row r="6" spans="1:12" ht="19.5" customHeight="1" x14ac:dyDescent="0.15">
      <c r="B6" s="36" t="s">
        <v>148</v>
      </c>
      <c r="C6" s="42">
        <v>13</v>
      </c>
      <c r="D6" s="43">
        <f t="shared" si="1"/>
        <v>0</v>
      </c>
      <c r="E6" s="44"/>
      <c r="F6" s="44"/>
      <c r="G6" s="44"/>
      <c r="H6" s="44"/>
      <c r="I6" s="4">
        <v>3</v>
      </c>
      <c r="J6" s="24">
        <f t="shared" si="2"/>
        <v>4.333333333333333</v>
      </c>
      <c r="K6" s="56">
        <f t="shared" si="3"/>
        <v>0</v>
      </c>
      <c r="L6" s="61">
        <f t="shared" si="4"/>
        <v>4.333333333333333</v>
      </c>
    </row>
    <row r="7" spans="1:12" ht="19.5" customHeight="1" x14ac:dyDescent="0.15">
      <c r="B7" s="36" t="s">
        <v>156</v>
      </c>
      <c r="C7" s="42">
        <v>119</v>
      </c>
      <c r="D7" s="43">
        <f t="shared" si="1"/>
        <v>138</v>
      </c>
      <c r="E7" s="44"/>
      <c r="F7" s="44">
        <v>138</v>
      </c>
      <c r="G7" s="44"/>
      <c r="H7" s="44"/>
      <c r="I7" s="4">
        <v>16</v>
      </c>
      <c r="J7" s="24">
        <f t="shared" si="2"/>
        <v>7.4375</v>
      </c>
      <c r="K7" s="56">
        <f t="shared" si="3"/>
        <v>8.625</v>
      </c>
      <c r="L7" s="61">
        <f t="shared" si="4"/>
        <v>16.0625</v>
      </c>
    </row>
    <row r="8" spans="1:12" ht="19.5" customHeight="1" x14ac:dyDescent="0.15">
      <c r="B8" s="36" t="s">
        <v>153</v>
      </c>
      <c r="C8" s="42">
        <v>155</v>
      </c>
      <c r="D8" s="43">
        <f t="shared" si="1"/>
        <v>307</v>
      </c>
      <c r="E8" s="44">
        <v>101</v>
      </c>
      <c r="F8" s="44">
        <v>150</v>
      </c>
      <c r="G8" s="44"/>
      <c r="H8" s="44">
        <v>56</v>
      </c>
      <c r="I8" s="4">
        <v>15</v>
      </c>
      <c r="J8" s="24">
        <f t="shared" si="2"/>
        <v>10.333333333333334</v>
      </c>
      <c r="K8" s="56">
        <f t="shared" si="3"/>
        <v>20.466666666666665</v>
      </c>
      <c r="L8" s="61">
        <f t="shared" si="4"/>
        <v>30.8</v>
      </c>
    </row>
    <row r="9" spans="1:12" ht="19.5" customHeight="1" x14ac:dyDescent="0.15">
      <c r="B9" s="36" t="s">
        <v>142</v>
      </c>
      <c r="C9" s="42">
        <v>63</v>
      </c>
      <c r="D9" s="43">
        <f t="shared" si="1"/>
        <v>24</v>
      </c>
      <c r="E9" s="44">
        <v>24</v>
      </c>
      <c r="F9" s="44"/>
      <c r="G9" s="44"/>
      <c r="H9" s="44"/>
      <c r="I9" s="4">
        <v>4</v>
      </c>
      <c r="J9" s="24">
        <f t="shared" si="2"/>
        <v>15.75</v>
      </c>
      <c r="K9" s="56">
        <f t="shared" si="3"/>
        <v>6</v>
      </c>
      <c r="L9" s="61">
        <f t="shared" si="4"/>
        <v>21.75</v>
      </c>
    </row>
    <row r="10" spans="1:12" ht="19.5" customHeight="1" x14ac:dyDescent="0.15">
      <c r="B10" s="36" t="s">
        <v>166</v>
      </c>
      <c r="C10" s="42">
        <v>119</v>
      </c>
      <c r="D10" s="43">
        <f t="shared" si="1"/>
        <v>60</v>
      </c>
      <c r="E10" s="44"/>
      <c r="F10" s="44"/>
      <c r="G10" s="44"/>
      <c r="H10" s="44">
        <v>60</v>
      </c>
      <c r="I10" s="4">
        <v>19</v>
      </c>
      <c r="J10" s="24">
        <f t="shared" si="2"/>
        <v>6.2631578947368425</v>
      </c>
      <c r="K10" s="56">
        <f t="shared" si="3"/>
        <v>3.1578947368421053</v>
      </c>
      <c r="L10" s="61">
        <f t="shared" si="4"/>
        <v>9.4210526315789469</v>
      </c>
    </row>
    <row r="11" spans="1:12" ht="19.5" customHeight="1" x14ac:dyDescent="0.15">
      <c r="B11" s="36" t="s">
        <v>168</v>
      </c>
      <c r="C11" s="42">
        <v>100</v>
      </c>
      <c r="D11" s="43">
        <f t="shared" si="1"/>
        <v>60</v>
      </c>
      <c r="E11" s="44"/>
      <c r="F11" s="44"/>
      <c r="G11" s="44"/>
      <c r="H11" s="44">
        <v>60</v>
      </c>
      <c r="I11" s="4">
        <v>14</v>
      </c>
      <c r="J11" s="24">
        <f t="shared" si="2"/>
        <v>7.1428571428571432</v>
      </c>
      <c r="K11" s="56">
        <f t="shared" si="3"/>
        <v>4.2857142857142856</v>
      </c>
      <c r="L11" s="61">
        <f t="shared" si="4"/>
        <v>11.428571428571429</v>
      </c>
    </row>
    <row r="12" spans="1:12" ht="19.5" customHeight="1" x14ac:dyDescent="0.15">
      <c r="B12" s="36" t="s">
        <v>140</v>
      </c>
      <c r="C12" s="42">
        <v>33</v>
      </c>
      <c r="D12" s="43">
        <f t="shared" si="1"/>
        <v>41</v>
      </c>
      <c r="E12" s="44"/>
      <c r="F12" s="44"/>
      <c r="G12" s="44"/>
      <c r="H12" s="44">
        <v>41</v>
      </c>
      <c r="I12" s="4">
        <v>9</v>
      </c>
      <c r="J12" s="24">
        <f t="shared" si="2"/>
        <v>3.6666666666666665</v>
      </c>
      <c r="K12" s="56">
        <f t="shared" si="3"/>
        <v>4.5555555555555554</v>
      </c>
      <c r="L12" s="61">
        <f t="shared" si="4"/>
        <v>8.2222222222222214</v>
      </c>
    </row>
    <row r="13" spans="1:12" ht="19.5" customHeight="1" x14ac:dyDescent="0.15">
      <c r="B13" s="36" t="s">
        <v>170</v>
      </c>
      <c r="C13" s="42">
        <v>40</v>
      </c>
      <c r="D13" s="43">
        <f t="shared" si="1"/>
        <v>0</v>
      </c>
      <c r="E13" s="44"/>
      <c r="F13" s="44"/>
      <c r="G13" s="44"/>
      <c r="H13" s="44"/>
      <c r="I13" s="4">
        <v>8</v>
      </c>
      <c r="J13" s="24">
        <f t="shared" si="2"/>
        <v>5</v>
      </c>
      <c r="K13" s="56">
        <f t="shared" si="3"/>
        <v>0</v>
      </c>
      <c r="L13" s="61">
        <f t="shared" si="4"/>
        <v>5</v>
      </c>
    </row>
    <row r="14" spans="1:12" ht="19.5" customHeight="1" x14ac:dyDescent="0.15">
      <c r="B14" s="36" t="s">
        <v>155</v>
      </c>
      <c r="C14" s="42">
        <v>61</v>
      </c>
      <c r="D14" s="43">
        <f t="shared" si="1"/>
        <v>0</v>
      </c>
      <c r="E14" s="44"/>
      <c r="F14" s="44"/>
      <c r="G14" s="44"/>
      <c r="H14" s="44"/>
      <c r="I14" s="4">
        <v>7</v>
      </c>
      <c r="J14" s="24">
        <f t="shared" si="2"/>
        <v>8.7142857142857135</v>
      </c>
      <c r="K14" s="56">
        <f t="shared" si="3"/>
        <v>0</v>
      </c>
      <c r="L14" s="61">
        <f t="shared" si="4"/>
        <v>8.7142857142857135</v>
      </c>
    </row>
    <row r="15" spans="1:12" ht="19.5" customHeight="1" x14ac:dyDescent="0.15">
      <c r="B15" s="36" t="s">
        <v>141</v>
      </c>
      <c r="C15" s="42">
        <v>82</v>
      </c>
      <c r="D15" s="43">
        <f t="shared" si="1"/>
        <v>41</v>
      </c>
      <c r="E15" s="44">
        <v>21</v>
      </c>
      <c r="F15" s="44"/>
      <c r="G15" s="44"/>
      <c r="H15" s="44">
        <v>20</v>
      </c>
      <c r="I15" s="4">
        <v>9</v>
      </c>
      <c r="J15" s="24">
        <f t="shared" si="2"/>
        <v>9.1111111111111107</v>
      </c>
      <c r="K15" s="56">
        <f t="shared" si="3"/>
        <v>4.5555555555555554</v>
      </c>
      <c r="L15" s="61">
        <f t="shared" si="4"/>
        <v>13.666666666666666</v>
      </c>
    </row>
    <row r="16" spans="1:12" ht="19.5" customHeight="1" x14ac:dyDescent="0.15">
      <c r="B16" s="36" t="s">
        <v>147</v>
      </c>
      <c r="C16" s="42">
        <v>200</v>
      </c>
      <c r="D16" s="43">
        <f t="shared" si="1"/>
        <v>361</v>
      </c>
      <c r="E16" s="44"/>
      <c r="F16" s="44">
        <v>82</v>
      </c>
      <c r="G16" s="44">
        <v>190</v>
      </c>
      <c r="H16" s="44">
        <v>89</v>
      </c>
      <c r="I16" s="4">
        <v>12</v>
      </c>
      <c r="J16" s="24">
        <f t="shared" si="2"/>
        <v>16.666666666666668</v>
      </c>
      <c r="K16" s="56">
        <f t="shared" si="3"/>
        <v>30.083333333333332</v>
      </c>
      <c r="L16" s="61">
        <f t="shared" si="4"/>
        <v>46.75</v>
      </c>
    </row>
    <row r="17" spans="2:12" ht="19.5" customHeight="1" x14ac:dyDescent="0.15">
      <c r="B17" s="36" t="s">
        <v>159</v>
      </c>
      <c r="C17" s="42">
        <v>171</v>
      </c>
      <c r="D17" s="43">
        <f t="shared" si="1"/>
        <v>255</v>
      </c>
      <c r="E17" s="44"/>
      <c r="F17" s="44">
        <v>116</v>
      </c>
      <c r="G17" s="44"/>
      <c r="H17" s="44">
        <v>139</v>
      </c>
      <c r="I17" s="4">
        <v>9</v>
      </c>
      <c r="J17" s="24">
        <f t="shared" si="2"/>
        <v>19</v>
      </c>
      <c r="K17" s="56">
        <f t="shared" si="3"/>
        <v>28.333333333333332</v>
      </c>
      <c r="L17" s="61">
        <f t="shared" si="4"/>
        <v>47.333333333333336</v>
      </c>
    </row>
    <row r="18" spans="2:12" ht="19.5" customHeight="1" x14ac:dyDescent="0.15">
      <c r="B18" s="36" t="s">
        <v>151</v>
      </c>
      <c r="C18" s="42">
        <v>40</v>
      </c>
      <c r="D18" s="43">
        <f t="shared" si="1"/>
        <v>75</v>
      </c>
      <c r="E18" s="44"/>
      <c r="F18" s="44"/>
      <c r="G18" s="44"/>
      <c r="H18" s="44">
        <v>75</v>
      </c>
      <c r="I18" s="4">
        <v>4</v>
      </c>
      <c r="J18" s="24">
        <f t="shared" si="2"/>
        <v>10</v>
      </c>
      <c r="K18" s="56">
        <f t="shared" si="3"/>
        <v>18.75</v>
      </c>
      <c r="L18" s="61">
        <f t="shared" si="4"/>
        <v>28.75</v>
      </c>
    </row>
    <row r="19" spans="2:12" ht="19.5" customHeight="1" x14ac:dyDescent="0.15">
      <c r="B19" s="36" t="s">
        <v>149</v>
      </c>
      <c r="C19" s="42">
        <v>86</v>
      </c>
      <c r="D19" s="43">
        <f t="shared" si="1"/>
        <v>97</v>
      </c>
      <c r="E19" s="44"/>
      <c r="F19" s="44">
        <v>79</v>
      </c>
      <c r="G19" s="44"/>
      <c r="H19" s="44">
        <v>18</v>
      </c>
      <c r="I19" s="4">
        <v>11</v>
      </c>
      <c r="J19" s="24">
        <f t="shared" si="2"/>
        <v>7.8181818181818183</v>
      </c>
      <c r="K19" s="56">
        <f t="shared" si="3"/>
        <v>8.8181818181818183</v>
      </c>
      <c r="L19" s="61">
        <f t="shared" si="4"/>
        <v>16.636363636363637</v>
      </c>
    </row>
    <row r="20" spans="2:12" ht="19.5" customHeight="1" x14ac:dyDescent="0.15">
      <c r="B20" s="36" t="s">
        <v>172</v>
      </c>
      <c r="C20" s="42">
        <v>4</v>
      </c>
      <c r="D20" s="43">
        <f t="shared" si="1"/>
        <v>0</v>
      </c>
      <c r="E20" s="44"/>
      <c r="F20" s="44"/>
      <c r="G20" s="44"/>
      <c r="H20" s="44"/>
      <c r="I20" s="4">
        <v>2</v>
      </c>
      <c r="J20" s="24">
        <f t="shared" si="2"/>
        <v>2</v>
      </c>
      <c r="K20" s="56">
        <f t="shared" si="3"/>
        <v>0</v>
      </c>
      <c r="L20" s="61">
        <f t="shared" si="4"/>
        <v>2</v>
      </c>
    </row>
    <row r="21" spans="2:12" ht="19.5" customHeight="1" x14ac:dyDescent="0.15">
      <c r="B21" s="36" t="s">
        <v>157</v>
      </c>
      <c r="C21" s="42">
        <v>97</v>
      </c>
      <c r="D21" s="43">
        <f t="shared" si="1"/>
        <v>230</v>
      </c>
      <c r="E21" s="44"/>
      <c r="F21" s="44">
        <v>39</v>
      </c>
      <c r="G21" s="44">
        <v>175</v>
      </c>
      <c r="H21" s="44">
        <v>16</v>
      </c>
      <c r="I21" s="4">
        <v>6</v>
      </c>
      <c r="J21" s="24">
        <f t="shared" si="2"/>
        <v>16.166666666666668</v>
      </c>
      <c r="K21" s="56">
        <f t="shared" si="3"/>
        <v>38.333333333333336</v>
      </c>
      <c r="L21" s="61">
        <f t="shared" si="4"/>
        <v>54.5</v>
      </c>
    </row>
    <row r="22" spans="2:12" ht="19.5" customHeight="1" x14ac:dyDescent="0.15">
      <c r="B22" s="36" t="s">
        <v>146</v>
      </c>
      <c r="C22" s="42">
        <v>134</v>
      </c>
      <c r="D22" s="43">
        <f t="shared" si="1"/>
        <v>269</v>
      </c>
      <c r="E22" s="44"/>
      <c r="F22" s="44"/>
      <c r="G22" s="44"/>
      <c r="H22" s="44">
        <v>269</v>
      </c>
      <c r="I22" s="4">
        <v>17</v>
      </c>
      <c r="J22" s="24">
        <f t="shared" si="2"/>
        <v>7.882352941176471</v>
      </c>
      <c r="K22" s="56">
        <f t="shared" si="3"/>
        <v>15.823529411764707</v>
      </c>
      <c r="L22" s="61">
        <f t="shared" si="4"/>
        <v>23.705882352941178</v>
      </c>
    </row>
    <row r="23" spans="2:12" ht="19.5" customHeight="1" x14ac:dyDescent="0.15">
      <c r="B23" s="36" t="s">
        <v>143</v>
      </c>
      <c r="C23" s="42">
        <v>5</v>
      </c>
      <c r="D23" s="43">
        <f t="shared" si="1"/>
        <v>0</v>
      </c>
      <c r="E23" s="44"/>
      <c r="F23" s="44"/>
      <c r="G23" s="44"/>
      <c r="H23" s="44"/>
      <c r="I23" s="4">
        <v>2</v>
      </c>
      <c r="J23" s="24">
        <f t="shared" si="2"/>
        <v>2.5</v>
      </c>
      <c r="K23" s="56">
        <f t="shared" si="3"/>
        <v>0</v>
      </c>
      <c r="L23" s="61">
        <f t="shared" si="4"/>
        <v>2.5</v>
      </c>
    </row>
    <row r="24" spans="2:12" ht="19.5" customHeight="1" x14ac:dyDescent="0.15">
      <c r="B24" s="36" t="s">
        <v>152</v>
      </c>
      <c r="C24" s="42">
        <v>45</v>
      </c>
      <c r="D24" s="43">
        <f t="shared" si="1"/>
        <v>177</v>
      </c>
      <c r="E24" s="44"/>
      <c r="F24" s="44"/>
      <c r="G24" s="44"/>
      <c r="H24" s="44">
        <v>177</v>
      </c>
      <c r="I24" s="4">
        <v>10</v>
      </c>
      <c r="J24" s="24">
        <f t="shared" si="2"/>
        <v>4.5</v>
      </c>
      <c r="K24" s="56">
        <f t="shared" si="3"/>
        <v>17.7</v>
      </c>
      <c r="L24" s="61">
        <f t="shared" si="4"/>
        <v>22.2</v>
      </c>
    </row>
    <row r="25" spans="2:12" ht="19.5" customHeight="1" x14ac:dyDescent="0.15">
      <c r="B25" s="36" t="s">
        <v>145</v>
      </c>
      <c r="C25" s="42">
        <v>44</v>
      </c>
      <c r="D25" s="43">
        <f t="shared" si="1"/>
        <v>97</v>
      </c>
      <c r="E25" s="44">
        <v>24</v>
      </c>
      <c r="F25" s="44">
        <v>27</v>
      </c>
      <c r="G25" s="44">
        <v>46</v>
      </c>
      <c r="H25" s="44"/>
      <c r="I25" s="4">
        <v>4</v>
      </c>
      <c r="J25" s="24">
        <f t="shared" si="2"/>
        <v>11</v>
      </c>
      <c r="K25" s="56">
        <f t="shared" si="3"/>
        <v>24.25</v>
      </c>
      <c r="L25" s="61">
        <f t="shared" si="4"/>
        <v>35.25</v>
      </c>
    </row>
    <row r="26" spans="2:12" ht="19.5" customHeight="1" thickBot="1" x14ac:dyDescent="0.2">
      <c r="B26" s="37" t="s">
        <v>150</v>
      </c>
      <c r="C26" s="45">
        <v>97</v>
      </c>
      <c r="D26" s="46">
        <f t="shared" si="1"/>
        <v>39</v>
      </c>
      <c r="E26" s="47"/>
      <c r="F26" s="47"/>
      <c r="G26" s="47"/>
      <c r="H26" s="47">
        <v>39</v>
      </c>
      <c r="I26" s="48">
        <v>6</v>
      </c>
      <c r="J26" s="25">
        <f t="shared" si="2"/>
        <v>16.166666666666668</v>
      </c>
      <c r="K26" s="57">
        <f t="shared" si="3"/>
        <v>6.5</v>
      </c>
      <c r="L26" s="62">
        <f t="shared" si="4"/>
        <v>22.666666666666668</v>
      </c>
    </row>
    <row r="27" spans="2:12" ht="19.5" customHeight="1" thickBot="1" x14ac:dyDescent="0.2">
      <c r="B27" s="26" t="s">
        <v>193</v>
      </c>
      <c r="C27" s="49">
        <f t="shared" ref="C27:I27" si="5">SUM(C3:C26)</f>
        <v>2059</v>
      </c>
      <c r="D27" s="50">
        <f t="shared" si="5"/>
        <v>2911</v>
      </c>
      <c r="E27" s="51">
        <f t="shared" si="5"/>
        <v>307</v>
      </c>
      <c r="F27" s="51">
        <f t="shared" si="5"/>
        <v>958</v>
      </c>
      <c r="G27" s="51">
        <f t="shared" si="5"/>
        <v>411</v>
      </c>
      <c r="H27" s="51">
        <f t="shared" si="5"/>
        <v>1235</v>
      </c>
      <c r="I27" s="52">
        <f t="shared" si="5"/>
        <v>219</v>
      </c>
      <c r="J27" s="27">
        <f t="shared" ref="J27" si="6">C27/$I27</f>
        <v>9.4018264840182653</v>
      </c>
      <c r="K27" s="58">
        <f t="shared" ref="K27" si="7">D27/$I27</f>
        <v>13.292237442922374</v>
      </c>
      <c r="L27" s="63">
        <f t="shared" ref="L27" si="8">(C27+D27)/$I27</f>
        <v>22.69406392694064</v>
      </c>
    </row>
  </sheetData>
  <phoneticPr fontId="1"/>
  <printOptions horizontalCentered="1"/>
  <pageMargins left="0.59055118110236227" right="0.59055118110236227" top="0.78740157480314965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8"/>
  <sheetViews>
    <sheetView showGridLines="0" zoomScale="85" zoomScaleNormal="85" workbookViewId="0">
      <pane xSplit="4" ySplit="1" topLeftCell="E2" activePane="bottomRight" state="frozen"/>
      <selection pane="topRight" activeCell="D1" sqref="D1"/>
      <selection pane="bottomLeft" activeCell="A2" sqref="A2"/>
      <selection pane="bottomRight" activeCell="E2" sqref="E2"/>
    </sheetView>
  </sheetViews>
  <sheetFormatPr defaultRowHeight="18" customHeight="1" x14ac:dyDescent="0.15"/>
  <cols>
    <col min="1" max="1" width="3.75" style="20" bestFit="1" customWidth="1"/>
    <col min="2" max="2" width="5.625" style="12" customWidth="1"/>
    <col min="3" max="4" width="21.5" customWidth="1"/>
    <col min="5" max="9" width="10.75" customWidth="1"/>
    <col min="10" max="10" width="25.625" customWidth="1"/>
  </cols>
  <sheetData>
    <row r="1" spans="1:10" s="23" customFormat="1" ht="27" x14ac:dyDescent="0.15">
      <c r="A1" s="18" t="s">
        <v>191</v>
      </c>
      <c r="B1" s="22" t="s">
        <v>192</v>
      </c>
      <c r="C1" s="13" t="s">
        <v>175</v>
      </c>
      <c r="D1" s="13" t="s">
        <v>15</v>
      </c>
      <c r="E1" s="14" t="s">
        <v>177</v>
      </c>
      <c r="F1" s="14" t="s">
        <v>178</v>
      </c>
      <c r="G1" s="14" t="s">
        <v>179</v>
      </c>
      <c r="H1" s="14" t="s">
        <v>180</v>
      </c>
      <c r="I1" s="14" t="s">
        <v>181</v>
      </c>
      <c r="J1" s="13" t="s">
        <v>18</v>
      </c>
    </row>
    <row r="2" spans="1:10" ht="18" customHeight="1" x14ac:dyDescent="0.15">
      <c r="A2" s="19">
        <v>1</v>
      </c>
      <c r="B2" s="11">
        <v>1.01</v>
      </c>
      <c r="C2" s="3" t="s">
        <v>124</v>
      </c>
      <c r="D2" s="3" t="s">
        <v>118</v>
      </c>
      <c r="E2" s="10">
        <v>5</v>
      </c>
      <c r="F2" s="10"/>
      <c r="G2" s="10"/>
      <c r="H2" s="10"/>
      <c r="I2" s="10"/>
      <c r="J2" s="2"/>
    </row>
    <row r="3" spans="1:10" ht="18" customHeight="1" x14ac:dyDescent="0.15">
      <c r="A3" s="19">
        <v>1</v>
      </c>
      <c r="B3" s="11">
        <v>1.02</v>
      </c>
      <c r="C3" s="3" t="s">
        <v>124</v>
      </c>
      <c r="D3" s="3" t="s">
        <v>119</v>
      </c>
      <c r="E3" s="10">
        <v>10</v>
      </c>
      <c r="F3" s="10"/>
      <c r="G3" s="10"/>
      <c r="H3" s="10"/>
      <c r="I3" s="10"/>
      <c r="J3" s="2"/>
    </row>
    <row r="4" spans="1:10" ht="18" customHeight="1" x14ac:dyDescent="0.15">
      <c r="A4" s="19">
        <v>1</v>
      </c>
      <c r="B4" s="11">
        <v>1.03</v>
      </c>
      <c r="C4" s="3" t="s">
        <v>124</v>
      </c>
      <c r="D4" s="3" t="s">
        <v>125</v>
      </c>
      <c r="E4" s="10">
        <v>14</v>
      </c>
      <c r="F4" s="10"/>
      <c r="G4" s="10"/>
      <c r="H4" s="10"/>
      <c r="I4" s="10"/>
      <c r="J4" s="2"/>
    </row>
    <row r="5" spans="1:10" ht="18" customHeight="1" x14ac:dyDescent="0.15">
      <c r="A5" s="19">
        <v>1</v>
      </c>
      <c r="B5" s="11">
        <v>1.04</v>
      </c>
      <c r="C5" s="3" t="s">
        <v>124</v>
      </c>
      <c r="D5" s="3" t="s">
        <v>126</v>
      </c>
      <c r="E5" s="10">
        <v>10</v>
      </c>
      <c r="F5" s="10"/>
      <c r="G5" s="10"/>
      <c r="H5" s="10"/>
      <c r="I5" s="10"/>
      <c r="J5" s="2"/>
    </row>
    <row r="6" spans="1:10" ht="18" customHeight="1" x14ac:dyDescent="0.15">
      <c r="A6" s="19">
        <v>1</v>
      </c>
      <c r="B6" s="11">
        <v>1.05</v>
      </c>
      <c r="C6" s="3" t="s">
        <v>124</v>
      </c>
      <c r="D6" s="3" t="s">
        <v>127</v>
      </c>
      <c r="E6" s="10">
        <v>73</v>
      </c>
      <c r="F6" s="10"/>
      <c r="G6" s="10"/>
      <c r="H6" s="10"/>
      <c r="I6" s="10"/>
      <c r="J6" s="2" t="s">
        <v>134</v>
      </c>
    </row>
    <row r="7" spans="1:10" ht="18" customHeight="1" x14ac:dyDescent="0.15">
      <c r="A7" s="19">
        <v>1</v>
      </c>
      <c r="B7" s="11">
        <v>1.06</v>
      </c>
      <c r="C7" s="3" t="s">
        <v>124</v>
      </c>
      <c r="D7" s="3" t="s">
        <v>128</v>
      </c>
      <c r="E7" s="10">
        <v>33</v>
      </c>
      <c r="F7" s="10"/>
      <c r="G7" s="10"/>
      <c r="H7" s="10"/>
      <c r="I7" s="10"/>
      <c r="J7" s="2"/>
    </row>
    <row r="8" spans="1:10" ht="18" customHeight="1" x14ac:dyDescent="0.15">
      <c r="A8" s="19">
        <v>1</v>
      </c>
      <c r="B8" s="11">
        <v>1.07</v>
      </c>
      <c r="C8" s="3" t="s">
        <v>124</v>
      </c>
      <c r="D8" s="3" t="s">
        <v>133</v>
      </c>
      <c r="E8" s="10">
        <v>44</v>
      </c>
      <c r="F8" s="10"/>
      <c r="G8" s="10"/>
      <c r="H8" s="10"/>
      <c r="I8" s="10"/>
      <c r="J8" s="2"/>
    </row>
    <row r="9" spans="1:10" ht="18" customHeight="1" x14ac:dyDescent="0.15">
      <c r="A9" s="19">
        <v>1</v>
      </c>
      <c r="B9" s="11">
        <v>1.08</v>
      </c>
      <c r="C9" s="3" t="s">
        <v>124</v>
      </c>
      <c r="D9" s="2" t="s">
        <v>138</v>
      </c>
      <c r="E9" s="4"/>
      <c r="F9" s="4">
        <f>42+42+30</f>
        <v>114</v>
      </c>
      <c r="G9" s="4">
        <f>ROUND(104*110/90,0)</f>
        <v>127</v>
      </c>
      <c r="H9" s="4"/>
      <c r="I9" s="4">
        <f>40+34+54</f>
        <v>128</v>
      </c>
      <c r="J9" s="5"/>
    </row>
    <row r="10" spans="1:10" ht="18" customHeight="1" x14ac:dyDescent="0.15">
      <c r="A10" s="19">
        <v>2</v>
      </c>
      <c r="B10" s="11">
        <v>2.0099999999999998</v>
      </c>
      <c r="C10" s="3" t="s">
        <v>164</v>
      </c>
      <c r="D10" s="3" t="s">
        <v>6</v>
      </c>
      <c r="E10" s="10">
        <v>8</v>
      </c>
      <c r="F10" s="10"/>
      <c r="G10" s="10"/>
      <c r="H10" s="10"/>
      <c r="I10" s="10"/>
      <c r="J10" s="2"/>
    </row>
    <row r="11" spans="1:10" ht="18" customHeight="1" x14ac:dyDescent="0.15">
      <c r="A11" s="19">
        <v>2</v>
      </c>
      <c r="B11" s="11">
        <v>2.02</v>
      </c>
      <c r="C11" s="3" t="s">
        <v>164</v>
      </c>
      <c r="D11" s="3" t="s">
        <v>129</v>
      </c>
      <c r="E11" s="10">
        <v>7</v>
      </c>
      <c r="F11" s="10"/>
      <c r="G11" s="10"/>
      <c r="H11" s="10"/>
      <c r="I11" s="10"/>
      <c r="J11" s="2"/>
    </row>
    <row r="12" spans="1:10" ht="18" customHeight="1" x14ac:dyDescent="0.15">
      <c r="A12" s="19">
        <v>2</v>
      </c>
      <c r="B12" s="11">
        <v>2.0299999999999998</v>
      </c>
      <c r="C12" s="3" t="s">
        <v>164</v>
      </c>
      <c r="D12" s="3" t="s">
        <v>130</v>
      </c>
      <c r="E12" s="10">
        <v>12</v>
      </c>
      <c r="F12" s="10"/>
      <c r="G12" s="10"/>
      <c r="H12" s="10"/>
      <c r="I12" s="10"/>
      <c r="J12" s="2"/>
    </row>
    <row r="13" spans="1:10" ht="18" customHeight="1" x14ac:dyDescent="0.15">
      <c r="A13" s="19">
        <v>2</v>
      </c>
      <c r="B13" s="11">
        <v>2.04</v>
      </c>
      <c r="C13" s="3" t="s">
        <v>164</v>
      </c>
      <c r="D13" s="3" t="s">
        <v>131</v>
      </c>
      <c r="E13" s="10">
        <v>10</v>
      </c>
      <c r="F13" s="10"/>
      <c r="G13" s="10"/>
      <c r="H13" s="10"/>
      <c r="I13" s="10"/>
      <c r="J13" s="2"/>
    </row>
    <row r="14" spans="1:10" ht="18" customHeight="1" x14ac:dyDescent="0.15">
      <c r="A14" s="19">
        <v>2</v>
      </c>
      <c r="B14" s="11">
        <v>2.0499999999999998</v>
      </c>
      <c r="C14" s="3" t="s">
        <v>164</v>
      </c>
      <c r="D14" s="2" t="s">
        <v>138</v>
      </c>
      <c r="E14" s="4"/>
      <c r="F14" s="4">
        <v>2</v>
      </c>
      <c r="G14" s="4">
        <f>ROUND(47*110/90,0)</f>
        <v>57</v>
      </c>
      <c r="H14" s="4"/>
      <c r="I14" s="4">
        <f>9</f>
        <v>9</v>
      </c>
      <c r="J14" s="5"/>
    </row>
    <row r="15" spans="1:10" ht="18" customHeight="1" x14ac:dyDescent="0.15">
      <c r="A15" s="19">
        <v>3</v>
      </c>
      <c r="B15" s="11">
        <v>3.01</v>
      </c>
      <c r="C15" s="2" t="s">
        <v>31</v>
      </c>
      <c r="D15" s="2" t="s">
        <v>26</v>
      </c>
      <c r="E15" s="4">
        <v>2</v>
      </c>
      <c r="F15" s="4"/>
      <c r="G15" s="4"/>
      <c r="H15" s="4"/>
      <c r="I15" s="4"/>
      <c r="J15" s="2"/>
    </row>
    <row r="16" spans="1:10" ht="18" customHeight="1" x14ac:dyDescent="0.15">
      <c r="A16" s="19">
        <v>3</v>
      </c>
      <c r="B16" s="11">
        <v>3.02</v>
      </c>
      <c r="C16" s="2" t="s">
        <v>31</v>
      </c>
      <c r="D16" s="2" t="s">
        <v>27</v>
      </c>
      <c r="E16" s="4">
        <v>3</v>
      </c>
      <c r="F16" s="4"/>
      <c r="G16" s="4"/>
      <c r="H16" s="4"/>
      <c r="I16" s="4"/>
      <c r="J16" s="2"/>
    </row>
    <row r="17" spans="1:10" ht="18" customHeight="1" x14ac:dyDescent="0.15">
      <c r="A17" s="19">
        <v>3</v>
      </c>
      <c r="B17" s="11">
        <v>3.03</v>
      </c>
      <c r="C17" s="2" t="s">
        <v>31</v>
      </c>
      <c r="D17" s="2" t="s">
        <v>32</v>
      </c>
      <c r="E17" s="4">
        <v>40</v>
      </c>
      <c r="F17" s="4"/>
      <c r="G17" s="4"/>
      <c r="H17" s="4"/>
      <c r="I17" s="4"/>
      <c r="J17" s="2"/>
    </row>
    <row r="18" spans="1:10" ht="18" customHeight="1" x14ac:dyDescent="0.15">
      <c r="A18" s="19">
        <v>3</v>
      </c>
      <c r="B18" s="11">
        <v>3.04</v>
      </c>
      <c r="C18" s="2" t="s">
        <v>31</v>
      </c>
      <c r="D18" s="2" t="s">
        <v>33</v>
      </c>
      <c r="E18" s="4">
        <v>40</v>
      </c>
      <c r="F18" s="4"/>
      <c r="G18" s="4"/>
      <c r="H18" s="4"/>
      <c r="I18" s="4"/>
      <c r="J18" s="2"/>
    </row>
    <row r="19" spans="1:10" ht="18" customHeight="1" x14ac:dyDescent="0.15">
      <c r="A19" s="19">
        <v>3</v>
      </c>
      <c r="B19" s="11">
        <v>3.05</v>
      </c>
      <c r="C19" s="2" t="s">
        <v>31</v>
      </c>
      <c r="D19" s="2" t="s">
        <v>34</v>
      </c>
      <c r="E19" s="4">
        <v>40</v>
      </c>
      <c r="F19" s="4"/>
      <c r="G19" s="4"/>
      <c r="H19" s="4"/>
      <c r="I19" s="4"/>
      <c r="J19" s="2"/>
    </row>
    <row r="20" spans="1:10" ht="18" customHeight="1" x14ac:dyDescent="0.15">
      <c r="A20" s="19">
        <v>3</v>
      </c>
      <c r="B20" s="11">
        <v>3.06</v>
      </c>
      <c r="C20" s="2" t="s">
        <v>31</v>
      </c>
      <c r="D20" s="2" t="s">
        <v>138</v>
      </c>
      <c r="E20" s="4"/>
      <c r="F20" s="4">
        <v>21</v>
      </c>
      <c r="G20" s="4">
        <f>ROUND(117*110/90,0)</f>
        <v>143</v>
      </c>
      <c r="H20" s="4"/>
      <c r="I20" s="4">
        <f>22+17</f>
        <v>39</v>
      </c>
      <c r="J20" s="5"/>
    </row>
    <row r="21" spans="1:10" ht="18" customHeight="1" x14ac:dyDescent="0.15">
      <c r="A21" s="19">
        <v>4</v>
      </c>
      <c r="B21" s="11">
        <v>4.01</v>
      </c>
      <c r="C21" s="2" t="s">
        <v>81</v>
      </c>
      <c r="D21" s="2" t="s">
        <v>82</v>
      </c>
      <c r="E21" s="4">
        <v>4</v>
      </c>
      <c r="F21" s="4"/>
      <c r="G21" s="4"/>
      <c r="H21" s="4"/>
      <c r="I21" s="4"/>
      <c r="J21" s="2"/>
    </row>
    <row r="22" spans="1:10" ht="18" customHeight="1" x14ac:dyDescent="0.15">
      <c r="A22" s="19">
        <v>4</v>
      </c>
      <c r="B22" s="11">
        <v>4.0199999999999996</v>
      </c>
      <c r="C22" s="2" t="s">
        <v>81</v>
      </c>
      <c r="D22" s="2" t="s">
        <v>83</v>
      </c>
      <c r="E22" s="4">
        <v>5</v>
      </c>
      <c r="F22" s="4"/>
      <c r="G22" s="4"/>
      <c r="H22" s="4"/>
      <c r="I22" s="4"/>
      <c r="J22" s="2" t="s">
        <v>161</v>
      </c>
    </row>
    <row r="23" spans="1:10" ht="18" customHeight="1" x14ac:dyDescent="0.15">
      <c r="A23" s="19">
        <v>4</v>
      </c>
      <c r="B23" s="11">
        <v>4.03</v>
      </c>
      <c r="C23" s="2" t="s">
        <v>81</v>
      </c>
      <c r="D23" s="2" t="s">
        <v>84</v>
      </c>
      <c r="E23" s="4">
        <v>4</v>
      </c>
      <c r="F23" s="4"/>
      <c r="G23" s="4"/>
      <c r="H23" s="4"/>
      <c r="I23" s="4"/>
      <c r="J23" s="2"/>
    </row>
    <row r="24" spans="1:10" ht="18" customHeight="1" x14ac:dyDescent="0.15">
      <c r="A24" s="19">
        <v>4</v>
      </c>
      <c r="B24" s="11">
        <v>4.04</v>
      </c>
      <c r="C24" s="2" t="s">
        <v>81</v>
      </c>
      <c r="D24" s="2" t="s">
        <v>138</v>
      </c>
      <c r="E24" s="4"/>
      <c r="F24" s="4"/>
      <c r="G24" s="4"/>
      <c r="H24" s="4"/>
      <c r="I24" s="4"/>
      <c r="J24" s="5"/>
    </row>
    <row r="25" spans="1:10" ht="18" customHeight="1" x14ac:dyDescent="0.15">
      <c r="A25" s="19">
        <v>5</v>
      </c>
      <c r="B25" s="11">
        <v>5.01</v>
      </c>
      <c r="C25" s="2" t="s">
        <v>16</v>
      </c>
      <c r="D25" s="2" t="s">
        <v>0</v>
      </c>
      <c r="E25" s="4">
        <v>2</v>
      </c>
      <c r="F25" s="4"/>
      <c r="G25" s="4"/>
      <c r="H25" s="4"/>
      <c r="I25" s="4"/>
      <c r="J25" s="2"/>
    </row>
    <row r="26" spans="1:10" ht="18" customHeight="1" x14ac:dyDescent="0.15">
      <c r="A26" s="19">
        <v>5</v>
      </c>
      <c r="B26" s="11">
        <v>5.0199999999999996</v>
      </c>
      <c r="C26" s="2" t="s">
        <v>16</v>
      </c>
      <c r="D26" s="2" t="s">
        <v>55</v>
      </c>
      <c r="E26" s="4">
        <v>28</v>
      </c>
      <c r="F26" s="4"/>
      <c r="G26" s="4"/>
      <c r="H26" s="4"/>
      <c r="I26" s="4"/>
      <c r="J26" s="2"/>
    </row>
    <row r="27" spans="1:10" ht="18" customHeight="1" x14ac:dyDescent="0.15">
      <c r="A27" s="19">
        <v>5</v>
      </c>
      <c r="B27" s="11">
        <v>5.03</v>
      </c>
      <c r="C27" s="2" t="s">
        <v>16</v>
      </c>
      <c r="D27" s="2" t="s">
        <v>56</v>
      </c>
      <c r="E27" s="4">
        <v>4</v>
      </c>
      <c r="F27" s="4"/>
      <c r="G27" s="4"/>
      <c r="H27" s="4"/>
      <c r="I27" s="4"/>
      <c r="J27" s="2"/>
    </row>
    <row r="28" spans="1:10" ht="18" customHeight="1" x14ac:dyDescent="0.15">
      <c r="A28" s="19">
        <v>5</v>
      </c>
      <c r="B28" s="11">
        <v>5.04</v>
      </c>
      <c r="C28" s="2" t="s">
        <v>16</v>
      </c>
      <c r="D28" s="2" t="s">
        <v>57</v>
      </c>
      <c r="E28" s="4">
        <v>8</v>
      </c>
      <c r="F28" s="4"/>
      <c r="G28" s="4"/>
      <c r="H28" s="4"/>
      <c r="I28" s="4"/>
      <c r="J28" s="2" t="s">
        <v>64</v>
      </c>
    </row>
    <row r="29" spans="1:10" ht="18" customHeight="1" x14ac:dyDescent="0.15">
      <c r="A29" s="19">
        <v>5</v>
      </c>
      <c r="B29" s="11">
        <v>5.05</v>
      </c>
      <c r="C29" s="2" t="s">
        <v>16</v>
      </c>
      <c r="D29" s="2" t="s">
        <v>58</v>
      </c>
      <c r="E29" s="4">
        <v>4</v>
      </c>
      <c r="F29" s="4"/>
      <c r="G29" s="4"/>
      <c r="H29" s="4"/>
      <c r="I29" s="4"/>
      <c r="J29" s="2" t="s">
        <v>65</v>
      </c>
    </row>
    <row r="30" spans="1:10" ht="18" customHeight="1" x14ac:dyDescent="0.15">
      <c r="A30" s="19">
        <v>5</v>
      </c>
      <c r="B30" s="11">
        <v>5.0599999999999996</v>
      </c>
      <c r="C30" s="2" t="s">
        <v>16</v>
      </c>
      <c r="D30" s="2" t="s">
        <v>59</v>
      </c>
      <c r="E30" s="4">
        <v>7</v>
      </c>
      <c r="F30" s="4"/>
      <c r="G30" s="4"/>
      <c r="H30" s="4"/>
      <c r="I30" s="4"/>
      <c r="J30" s="2" t="s">
        <v>66</v>
      </c>
    </row>
    <row r="31" spans="1:10" ht="18" customHeight="1" x14ac:dyDescent="0.15">
      <c r="A31" s="19">
        <v>5</v>
      </c>
      <c r="B31" s="11">
        <v>5.07</v>
      </c>
      <c r="C31" s="2" t="s">
        <v>16</v>
      </c>
      <c r="D31" s="2" t="s">
        <v>60</v>
      </c>
      <c r="E31" s="4">
        <v>32</v>
      </c>
      <c r="F31" s="4"/>
      <c r="G31" s="4"/>
      <c r="H31" s="4"/>
      <c r="I31" s="4"/>
      <c r="J31" s="2" t="s">
        <v>67</v>
      </c>
    </row>
    <row r="32" spans="1:10" ht="18" customHeight="1" x14ac:dyDescent="0.15">
      <c r="A32" s="19">
        <v>5</v>
      </c>
      <c r="B32" s="11">
        <v>5.08</v>
      </c>
      <c r="C32" s="2" t="s">
        <v>16</v>
      </c>
      <c r="D32" s="2" t="s">
        <v>61</v>
      </c>
      <c r="E32" s="4">
        <v>4</v>
      </c>
      <c r="F32" s="4"/>
      <c r="G32" s="4"/>
      <c r="H32" s="4"/>
      <c r="I32" s="4"/>
      <c r="J32" s="2" t="s">
        <v>68</v>
      </c>
    </row>
    <row r="33" spans="1:10" ht="18" customHeight="1" x14ac:dyDescent="0.15">
      <c r="A33" s="19">
        <v>5</v>
      </c>
      <c r="B33" s="11">
        <v>5.09</v>
      </c>
      <c r="C33" s="2" t="s">
        <v>16</v>
      </c>
      <c r="D33" s="2" t="s">
        <v>62</v>
      </c>
      <c r="E33" s="4">
        <v>4</v>
      </c>
      <c r="F33" s="4"/>
      <c r="G33" s="4"/>
      <c r="H33" s="4"/>
      <c r="I33" s="4"/>
      <c r="J33" s="2" t="s">
        <v>69</v>
      </c>
    </row>
    <row r="34" spans="1:10" ht="18" customHeight="1" x14ac:dyDescent="0.15">
      <c r="A34" s="19">
        <v>5</v>
      </c>
      <c r="B34" s="11">
        <v>5.0999999999999996</v>
      </c>
      <c r="C34" s="2" t="s">
        <v>16</v>
      </c>
      <c r="D34" s="2" t="s">
        <v>63</v>
      </c>
      <c r="E34" s="4">
        <v>12</v>
      </c>
      <c r="F34" s="4"/>
      <c r="G34" s="4"/>
      <c r="H34" s="4"/>
      <c r="I34" s="4"/>
      <c r="J34" s="2" t="s">
        <v>70</v>
      </c>
    </row>
    <row r="35" spans="1:10" ht="18" customHeight="1" x14ac:dyDescent="0.15">
      <c r="A35" s="19">
        <v>5</v>
      </c>
      <c r="B35" s="11">
        <v>5.1100000000000003</v>
      </c>
      <c r="C35" s="2" t="s">
        <v>16</v>
      </c>
      <c r="D35" s="2" t="s">
        <v>138</v>
      </c>
      <c r="E35" s="4"/>
      <c r="F35" s="4"/>
      <c r="G35" s="4">
        <f>ROUND(113*110/90,0)</f>
        <v>138</v>
      </c>
      <c r="H35" s="4"/>
      <c r="I35" s="4"/>
      <c r="J35" s="5"/>
    </row>
    <row r="36" spans="1:10" ht="18" customHeight="1" x14ac:dyDescent="0.15">
      <c r="A36" s="19">
        <v>5</v>
      </c>
      <c r="B36" s="11">
        <v>5.12</v>
      </c>
      <c r="C36" s="2" t="s">
        <v>16</v>
      </c>
      <c r="D36" s="2" t="s">
        <v>165</v>
      </c>
      <c r="E36" s="4">
        <v>3</v>
      </c>
      <c r="F36" s="4"/>
      <c r="G36" s="4"/>
      <c r="H36" s="4"/>
      <c r="I36" s="4"/>
      <c r="J36" s="2"/>
    </row>
    <row r="37" spans="1:10" ht="18" customHeight="1" x14ac:dyDescent="0.15">
      <c r="A37" s="19">
        <v>5</v>
      </c>
      <c r="B37" s="11">
        <v>5.13</v>
      </c>
      <c r="C37" s="2" t="s">
        <v>16</v>
      </c>
      <c r="D37" s="2" t="s">
        <v>14</v>
      </c>
      <c r="E37" s="4">
        <v>11</v>
      </c>
      <c r="F37" s="4"/>
      <c r="G37" s="4"/>
      <c r="H37" s="4"/>
      <c r="I37" s="4"/>
      <c r="J37" s="2"/>
    </row>
    <row r="38" spans="1:10" ht="18" customHeight="1" x14ac:dyDescent="0.15">
      <c r="A38" s="19">
        <v>5</v>
      </c>
      <c r="B38" s="11">
        <v>5.14</v>
      </c>
      <c r="C38" s="2" t="s">
        <v>16</v>
      </c>
      <c r="D38" s="2" t="s">
        <v>138</v>
      </c>
      <c r="E38" s="4"/>
      <c r="F38" s="4"/>
      <c r="G38" s="4"/>
      <c r="H38" s="4"/>
      <c r="I38" s="4"/>
      <c r="J38" s="5"/>
    </row>
    <row r="39" spans="1:10" ht="18" customHeight="1" x14ac:dyDescent="0.15">
      <c r="A39" s="19">
        <v>6</v>
      </c>
      <c r="B39" s="11">
        <v>6.01</v>
      </c>
      <c r="C39" s="2" t="s">
        <v>17</v>
      </c>
      <c r="D39" s="2" t="s">
        <v>43</v>
      </c>
      <c r="E39" s="4">
        <v>2</v>
      </c>
      <c r="F39" s="4"/>
      <c r="G39" s="4"/>
      <c r="H39" s="4"/>
      <c r="I39" s="4"/>
      <c r="J39" s="2"/>
    </row>
    <row r="40" spans="1:10" ht="18" customHeight="1" x14ac:dyDescent="0.15">
      <c r="A40" s="19">
        <v>6</v>
      </c>
      <c r="B40" s="11">
        <v>6.02</v>
      </c>
      <c r="C40" s="2" t="s">
        <v>17</v>
      </c>
      <c r="D40" s="2" t="s">
        <v>44</v>
      </c>
      <c r="E40" s="4">
        <v>10</v>
      </c>
      <c r="F40" s="4"/>
      <c r="G40" s="4"/>
      <c r="H40" s="4"/>
      <c r="I40" s="4"/>
      <c r="J40" s="2"/>
    </row>
    <row r="41" spans="1:10" ht="18" customHeight="1" x14ac:dyDescent="0.15">
      <c r="A41" s="19">
        <v>6</v>
      </c>
      <c r="B41" s="11">
        <v>6.03</v>
      </c>
      <c r="C41" s="2" t="s">
        <v>17</v>
      </c>
      <c r="D41" s="2" t="s">
        <v>45</v>
      </c>
      <c r="E41" s="4">
        <v>43</v>
      </c>
      <c r="F41" s="4"/>
      <c r="G41" s="4"/>
      <c r="H41" s="4"/>
      <c r="I41" s="4"/>
      <c r="J41" s="2"/>
    </row>
    <row r="42" spans="1:10" ht="18" customHeight="1" x14ac:dyDescent="0.15">
      <c r="A42" s="19">
        <v>6</v>
      </c>
      <c r="B42" s="11">
        <v>6.04</v>
      </c>
      <c r="C42" s="2" t="s">
        <v>17</v>
      </c>
      <c r="D42" s="2" t="s">
        <v>46</v>
      </c>
      <c r="E42" s="4">
        <v>64</v>
      </c>
      <c r="F42" s="4"/>
      <c r="G42" s="4"/>
      <c r="H42" s="4"/>
      <c r="I42" s="4"/>
      <c r="J42" s="2" t="s">
        <v>49</v>
      </c>
    </row>
    <row r="43" spans="1:10" ht="18" customHeight="1" x14ac:dyDescent="0.15">
      <c r="A43" s="19">
        <v>6</v>
      </c>
      <c r="B43" s="11">
        <v>6.05</v>
      </c>
      <c r="C43" s="2" t="s">
        <v>17</v>
      </c>
      <c r="D43" s="2" t="s">
        <v>47</v>
      </c>
      <c r="E43" s="4">
        <v>12</v>
      </c>
      <c r="F43" s="4"/>
      <c r="G43" s="4"/>
      <c r="H43" s="4"/>
      <c r="I43" s="4"/>
      <c r="J43" s="2"/>
    </row>
    <row r="44" spans="1:10" ht="18" customHeight="1" x14ac:dyDescent="0.15">
      <c r="A44" s="19">
        <v>6</v>
      </c>
      <c r="B44" s="11">
        <v>6.06</v>
      </c>
      <c r="C44" s="2" t="s">
        <v>17</v>
      </c>
      <c r="D44" s="2" t="s">
        <v>48</v>
      </c>
      <c r="E44" s="4">
        <v>24</v>
      </c>
      <c r="F44" s="4"/>
      <c r="G44" s="4"/>
      <c r="H44" s="4"/>
      <c r="I44" s="4"/>
      <c r="J44" s="2"/>
    </row>
    <row r="45" spans="1:10" ht="18" customHeight="1" x14ac:dyDescent="0.15">
      <c r="A45" s="19">
        <v>6</v>
      </c>
      <c r="B45" s="11">
        <v>6.07</v>
      </c>
      <c r="C45" s="2" t="s">
        <v>17</v>
      </c>
      <c r="D45" s="2" t="s">
        <v>138</v>
      </c>
      <c r="E45" s="4"/>
      <c r="F45" s="4">
        <v>101</v>
      </c>
      <c r="G45" s="4">
        <f>ROUND(123*110/90,0)</f>
        <v>150</v>
      </c>
      <c r="H45" s="4"/>
      <c r="I45" s="4">
        <f>15+20+21</f>
        <v>56</v>
      </c>
      <c r="J45" s="5"/>
    </row>
    <row r="46" spans="1:10" ht="18" customHeight="1" x14ac:dyDescent="0.15">
      <c r="A46" s="19">
        <v>7</v>
      </c>
      <c r="B46" s="11">
        <v>7.01</v>
      </c>
      <c r="C46" s="2" t="s">
        <v>85</v>
      </c>
      <c r="D46" s="2" t="s">
        <v>86</v>
      </c>
      <c r="E46" s="4">
        <v>15</v>
      </c>
      <c r="F46" s="4"/>
      <c r="G46" s="4"/>
      <c r="H46" s="4"/>
      <c r="I46" s="4"/>
      <c r="J46" s="2"/>
    </row>
    <row r="47" spans="1:10" ht="18" customHeight="1" x14ac:dyDescent="0.15">
      <c r="A47" s="19">
        <v>7</v>
      </c>
      <c r="B47" s="11">
        <v>7.02</v>
      </c>
      <c r="C47" s="2" t="s">
        <v>85</v>
      </c>
      <c r="D47" s="2" t="s">
        <v>87</v>
      </c>
      <c r="E47" s="4">
        <v>33</v>
      </c>
      <c r="F47" s="4"/>
      <c r="G47" s="4"/>
      <c r="H47" s="4"/>
      <c r="I47" s="4"/>
      <c r="J47" s="2"/>
    </row>
    <row r="48" spans="1:10" ht="18" customHeight="1" x14ac:dyDescent="0.15">
      <c r="A48" s="19">
        <v>7</v>
      </c>
      <c r="B48" s="11">
        <v>7.03</v>
      </c>
      <c r="C48" s="2" t="s">
        <v>85</v>
      </c>
      <c r="D48" s="2" t="s">
        <v>88</v>
      </c>
      <c r="E48" s="4">
        <v>15</v>
      </c>
      <c r="F48" s="4"/>
      <c r="G48" s="4"/>
      <c r="H48" s="4"/>
      <c r="I48" s="4"/>
      <c r="J48" s="2" t="s">
        <v>89</v>
      </c>
    </row>
    <row r="49" spans="1:10" ht="18" customHeight="1" x14ac:dyDescent="0.15">
      <c r="A49" s="19">
        <v>7</v>
      </c>
      <c r="B49" s="11">
        <v>7.04</v>
      </c>
      <c r="C49" s="2" t="s">
        <v>85</v>
      </c>
      <c r="D49" s="2" t="s">
        <v>138</v>
      </c>
      <c r="E49" s="4"/>
      <c r="F49" s="4">
        <v>24</v>
      </c>
      <c r="G49" s="4"/>
      <c r="H49" s="4"/>
      <c r="I49" s="4"/>
      <c r="J49" s="5"/>
    </row>
    <row r="50" spans="1:10" ht="18" customHeight="1" x14ac:dyDescent="0.15">
      <c r="A50" s="19">
        <v>8</v>
      </c>
      <c r="B50" s="11">
        <v>8.01</v>
      </c>
      <c r="C50" s="2" t="s">
        <v>167</v>
      </c>
      <c r="D50" s="2" t="s">
        <v>118</v>
      </c>
      <c r="E50" s="4">
        <v>10</v>
      </c>
      <c r="F50" s="4"/>
      <c r="G50" s="4"/>
      <c r="H50" s="4"/>
      <c r="I50" s="4"/>
      <c r="J50" s="2"/>
    </row>
    <row r="51" spans="1:10" ht="18" customHeight="1" x14ac:dyDescent="0.15">
      <c r="A51" s="19">
        <v>8</v>
      </c>
      <c r="B51" s="11">
        <v>8.02</v>
      </c>
      <c r="C51" s="2" t="s">
        <v>167</v>
      </c>
      <c r="D51" s="2" t="s">
        <v>119</v>
      </c>
      <c r="E51" s="4">
        <v>10</v>
      </c>
      <c r="F51" s="4"/>
      <c r="G51" s="4"/>
      <c r="H51" s="4"/>
      <c r="I51" s="4"/>
      <c r="J51" s="2"/>
    </row>
    <row r="52" spans="1:10" ht="18" customHeight="1" x14ac:dyDescent="0.15">
      <c r="A52" s="19">
        <v>8</v>
      </c>
      <c r="B52" s="11">
        <v>8.0299999999999994</v>
      </c>
      <c r="C52" s="2" t="s">
        <v>167</v>
      </c>
      <c r="D52" s="2" t="s">
        <v>121</v>
      </c>
      <c r="E52" s="4">
        <v>59</v>
      </c>
      <c r="F52" s="4"/>
      <c r="G52" s="4"/>
      <c r="H52" s="4"/>
      <c r="I52" s="4"/>
      <c r="J52" s="2"/>
    </row>
    <row r="53" spans="1:10" ht="18" customHeight="1" x14ac:dyDescent="0.15">
      <c r="A53" s="19">
        <v>8</v>
      </c>
      <c r="B53" s="11">
        <v>8.0399999999999991</v>
      </c>
      <c r="C53" s="2" t="s">
        <v>167</v>
      </c>
      <c r="D53" s="2" t="s">
        <v>123</v>
      </c>
      <c r="E53" s="4">
        <v>40</v>
      </c>
      <c r="F53" s="4"/>
      <c r="G53" s="4"/>
      <c r="H53" s="4"/>
      <c r="I53" s="4"/>
      <c r="J53" s="2"/>
    </row>
    <row r="54" spans="1:10" ht="18" customHeight="1" x14ac:dyDescent="0.15">
      <c r="A54" s="19">
        <v>8</v>
      </c>
      <c r="B54" s="11">
        <v>8.0500000000000007</v>
      </c>
      <c r="C54" s="2" t="s">
        <v>167</v>
      </c>
      <c r="D54" s="2" t="s">
        <v>138</v>
      </c>
      <c r="E54" s="4"/>
      <c r="F54" s="4"/>
      <c r="G54" s="4"/>
      <c r="H54" s="4"/>
      <c r="I54" s="4">
        <v>60</v>
      </c>
      <c r="J54" s="5"/>
    </row>
    <row r="55" spans="1:10" ht="18" customHeight="1" x14ac:dyDescent="0.15">
      <c r="A55" s="19">
        <v>9</v>
      </c>
      <c r="B55" s="11">
        <v>9.01</v>
      </c>
      <c r="C55" s="2" t="s">
        <v>169</v>
      </c>
      <c r="D55" s="2" t="s">
        <v>122</v>
      </c>
      <c r="E55" s="4">
        <v>70</v>
      </c>
      <c r="F55" s="4"/>
      <c r="G55" s="4"/>
      <c r="H55" s="4"/>
      <c r="I55" s="4"/>
      <c r="J55" s="2"/>
    </row>
    <row r="56" spans="1:10" ht="18" customHeight="1" x14ac:dyDescent="0.15">
      <c r="A56" s="19">
        <v>9</v>
      </c>
      <c r="B56" s="11">
        <v>9.02</v>
      </c>
      <c r="C56" s="2" t="s">
        <v>169</v>
      </c>
      <c r="D56" s="2" t="s">
        <v>120</v>
      </c>
      <c r="E56" s="4">
        <v>30</v>
      </c>
      <c r="F56" s="4"/>
      <c r="G56" s="4"/>
      <c r="H56" s="4"/>
      <c r="I56" s="4"/>
      <c r="J56" s="2"/>
    </row>
    <row r="57" spans="1:10" ht="18" customHeight="1" x14ac:dyDescent="0.15">
      <c r="A57" s="19">
        <v>9</v>
      </c>
      <c r="B57" s="11">
        <v>9.0299999999999994</v>
      </c>
      <c r="C57" s="2" t="s">
        <v>169</v>
      </c>
      <c r="D57" s="2" t="s">
        <v>138</v>
      </c>
      <c r="E57" s="4"/>
      <c r="F57" s="4"/>
      <c r="G57" s="4"/>
      <c r="H57" s="4"/>
      <c r="I57" s="4">
        <v>60</v>
      </c>
      <c r="J57" s="5"/>
    </row>
    <row r="58" spans="1:10" ht="18" customHeight="1" x14ac:dyDescent="0.15">
      <c r="A58" s="19">
        <v>10</v>
      </c>
      <c r="B58" s="11">
        <v>10.01</v>
      </c>
      <c r="C58" s="2" t="s">
        <v>50</v>
      </c>
      <c r="D58" s="2" t="s">
        <v>43</v>
      </c>
      <c r="E58" s="4">
        <v>3</v>
      </c>
      <c r="F58" s="4"/>
      <c r="G58" s="4"/>
      <c r="H58" s="4"/>
      <c r="I58" s="4"/>
      <c r="J58" s="2"/>
    </row>
    <row r="59" spans="1:10" ht="18" customHeight="1" x14ac:dyDescent="0.15">
      <c r="A59" s="19">
        <v>10</v>
      </c>
      <c r="B59" s="11">
        <v>10.02</v>
      </c>
      <c r="C59" s="2" t="s">
        <v>50</v>
      </c>
      <c r="D59" s="2" t="s">
        <v>44</v>
      </c>
      <c r="E59" s="4">
        <v>10</v>
      </c>
      <c r="F59" s="4"/>
      <c r="G59" s="4"/>
      <c r="H59" s="4"/>
      <c r="I59" s="4"/>
      <c r="J59" s="2" t="s">
        <v>54</v>
      </c>
    </row>
    <row r="60" spans="1:10" ht="18" customHeight="1" x14ac:dyDescent="0.15">
      <c r="A60" s="19">
        <v>10</v>
      </c>
      <c r="B60" s="11">
        <v>10.029999999999999</v>
      </c>
      <c r="C60" s="2" t="s">
        <v>50</v>
      </c>
      <c r="D60" s="2" t="s">
        <v>51</v>
      </c>
      <c r="E60" s="4">
        <v>10</v>
      </c>
      <c r="F60" s="4"/>
      <c r="G60" s="4"/>
      <c r="H60" s="4"/>
      <c r="I60" s="4"/>
      <c r="J60" s="2"/>
    </row>
    <row r="61" spans="1:10" ht="18" customHeight="1" x14ac:dyDescent="0.15">
      <c r="A61" s="19">
        <v>10</v>
      </c>
      <c r="B61" s="11">
        <v>10.050000000000001</v>
      </c>
      <c r="C61" s="2" t="s">
        <v>50</v>
      </c>
      <c r="D61" s="2" t="s">
        <v>53</v>
      </c>
      <c r="E61" s="4">
        <v>10</v>
      </c>
      <c r="F61" s="4"/>
      <c r="G61" s="4"/>
      <c r="H61" s="4"/>
      <c r="I61" s="4"/>
      <c r="J61" s="2"/>
    </row>
    <row r="62" spans="1:10" ht="18" customHeight="1" x14ac:dyDescent="0.15">
      <c r="A62" s="19">
        <v>10</v>
      </c>
      <c r="B62" s="11">
        <v>10.06</v>
      </c>
      <c r="C62" s="2" t="s">
        <v>50</v>
      </c>
      <c r="D62" s="2" t="s">
        <v>138</v>
      </c>
      <c r="E62" s="4"/>
      <c r="F62" s="4"/>
      <c r="G62" s="4"/>
      <c r="H62" s="4"/>
      <c r="I62" s="4">
        <f>10+20+11</f>
        <v>41</v>
      </c>
      <c r="J62" s="5"/>
    </row>
    <row r="63" spans="1:10" ht="18" customHeight="1" x14ac:dyDescent="0.15">
      <c r="A63" s="19">
        <v>11</v>
      </c>
      <c r="B63" s="11">
        <v>11.01</v>
      </c>
      <c r="C63" s="2" t="s">
        <v>171</v>
      </c>
      <c r="D63" s="2" t="s">
        <v>120</v>
      </c>
      <c r="E63" s="4">
        <v>30</v>
      </c>
      <c r="F63" s="4"/>
      <c r="G63" s="4"/>
      <c r="H63" s="4"/>
      <c r="I63" s="4"/>
      <c r="J63" s="2"/>
    </row>
    <row r="64" spans="1:10" ht="18" customHeight="1" x14ac:dyDescent="0.15">
      <c r="A64" s="19">
        <v>11</v>
      </c>
      <c r="B64" s="11">
        <v>11.02</v>
      </c>
      <c r="C64" s="2" t="s">
        <v>171</v>
      </c>
      <c r="D64" s="2" t="s">
        <v>52</v>
      </c>
      <c r="E64" s="4">
        <v>10</v>
      </c>
      <c r="F64" s="4"/>
      <c r="G64" s="4"/>
      <c r="H64" s="4"/>
      <c r="I64" s="4"/>
      <c r="J64" s="2"/>
    </row>
    <row r="65" spans="1:10" ht="18" customHeight="1" x14ac:dyDescent="0.15">
      <c r="A65" s="19">
        <v>12</v>
      </c>
      <c r="B65" s="11">
        <v>12.01</v>
      </c>
      <c r="C65" s="2" t="s">
        <v>106</v>
      </c>
      <c r="D65" s="2" t="s">
        <v>176</v>
      </c>
      <c r="E65" s="4">
        <v>37</v>
      </c>
      <c r="F65" s="4"/>
      <c r="G65" s="4"/>
      <c r="H65" s="4"/>
      <c r="I65" s="4"/>
      <c r="J65" s="2"/>
    </row>
    <row r="66" spans="1:10" ht="18" customHeight="1" x14ac:dyDescent="0.15">
      <c r="A66" s="19">
        <v>12</v>
      </c>
      <c r="B66" s="11">
        <v>12.02</v>
      </c>
      <c r="C66" s="2" t="s">
        <v>106</v>
      </c>
      <c r="D66" s="2" t="s">
        <v>132</v>
      </c>
      <c r="E66" s="4">
        <v>24</v>
      </c>
      <c r="F66" s="4"/>
      <c r="G66" s="4"/>
      <c r="H66" s="4"/>
      <c r="I66" s="4"/>
      <c r="J66" s="2" t="s">
        <v>107</v>
      </c>
    </row>
    <row r="67" spans="1:10" ht="18" customHeight="1" x14ac:dyDescent="0.15">
      <c r="A67" s="19">
        <v>12</v>
      </c>
      <c r="B67" s="11">
        <v>12.03</v>
      </c>
      <c r="C67" s="2" t="s">
        <v>106</v>
      </c>
      <c r="D67" s="2" t="s">
        <v>138</v>
      </c>
      <c r="E67" s="4"/>
      <c r="F67" s="4"/>
      <c r="G67" s="4"/>
      <c r="H67" s="4"/>
      <c r="I67" s="4"/>
      <c r="J67" s="5"/>
    </row>
    <row r="68" spans="1:10" ht="18" customHeight="1" x14ac:dyDescent="0.15">
      <c r="A68" s="19">
        <v>13</v>
      </c>
      <c r="B68" s="11">
        <v>13.01</v>
      </c>
      <c r="C68" s="2" t="s">
        <v>100</v>
      </c>
      <c r="D68" s="2" t="s">
        <v>101</v>
      </c>
      <c r="E68" s="4">
        <v>10</v>
      </c>
      <c r="F68" s="4"/>
      <c r="G68" s="4"/>
      <c r="H68" s="4"/>
      <c r="I68" s="4"/>
      <c r="J68" s="2"/>
    </row>
    <row r="69" spans="1:10" ht="18" customHeight="1" x14ac:dyDescent="0.15">
      <c r="A69" s="19">
        <v>13</v>
      </c>
      <c r="B69" s="11">
        <v>13.02</v>
      </c>
      <c r="C69" s="2" t="s">
        <v>100</v>
      </c>
      <c r="D69" s="2" t="s">
        <v>102</v>
      </c>
      <c r="E69" s="4">
        <v>2</v>
      </c>
      <c r="F69" s="4"/>
      <c r="G69" s="4"/>
      <c r="H69" s="4"/>
      <c r="I69" s="4"/>
      <c r="J69" s="2"/>
    </row>
    <row r="70" spans="1:10" ht="18" customHeight="1" x14ac:dyDescent="0.15">
      <c r="A70" s="19">
        <v>13</v>
      </c>
      <c r="B70" s="11">
        <v>13.03</v>
      </c>
      <c r="C70" s="2" t="s">
        <v>100</v>
      </c>
      <c r="D70" s="2" t="s">
        <v>103</v>
      </c>
      <c r="E70" s="4">
        <v>20</v>
      </c>
      <c r="F70" s="4"/>
      <c r="G70" s="4"/>
      <c r="H70" s="4"/>
      <c r="I70" s="4"/>
      <c r="J70" s="2"/>
    </row>
    <row r="71" spans="1:10" ht="18" customHeight="1" x14ac:dyDescent="0.15">
      <c r="A71" s="19">
        <v>13</v>
      </c>
      <c r="B71" s="11">
        <v>13.04</v>
      </c>
      <c r="C71" s="2" t="s">
        <v>100</v>
      </c>
      <c r="D71" s="2" t="s">
        <v>104</v>
      </c>
      <c r="E71" s="4">
        <v>25</v>
      </c>
      <c r="F71" s="4"/>
      <c r="G71" s="4"/>
      <c r="H71" s="4"/>
      <c r="I71" s="4"/>
      <c r="J71" s="2"/>
    </row>
    <row r="72" spans="1:10" ht="18" customHeight="1" x14ac:dyDescent="0.15">
      <c r="A72" s="19">
        <v>13</v>
      </c>
      <c r="B72" s="11">
        <v>13.05</v>
      </c>
      <c r="C72" s="2" t="s">
        <v>100</v>
      </c>
      <c r="D72" s="2" t="s">
        <v>105</v>
      </c>
      <c r="E72" s="4">
        <v>25</v>
      </c>
      <c r="F72" s="4"/>
      <c r="G72" s="4"/>
      <c r="H72" s="4"/>
      <c r="I72" s="4"/>
      <c r="J72" s="2"/>
    </row>
    <row r="73" spans="1:10" ht="18" customHeight="1" x14ac:dyDescent="0.15">
      <c r="A73" s="19">
        <v>13</v>
      </c>
      <c r="B73" s="11">
        <v>13.06</v>
      </c>
      <c r="C73" s="2" t="s">
        <v>100</v>
      </c>
      <c r="D73" s="2" t="s">
        <v>138</v>
      </c>
      <c r="E73" s="4"/>
      <c r="F73" s="4">
        <v>21</v>
      </c>
      <c r="G73" s="4"/>
      <c r="H73" s="4"/>
      <c r="I73" s="4">
        <f>20</f>
        <v>20</v>
      </c>
      <c r="J73" s="5"/>
    </row>
    <row r="74" spans="1:10" ht="18" customHeight="1" x14ac:dyDescent="0.15">
      <c r="A74" s="19">
        <v>14</v>
      </c>
      <c r="B74" s="11">
        <v>14.01</v>
      </c>
      <c r="C74" s="2" t="s">
        <v>5</v>
      </c>
      <c r="D74" s="2" t="s">
        <v>6</v>
      </c>
      <c r="E74" s="4">
        <v>8</v>
      </c>
      <c r="F74" s="4"/>
      <c r="G74" s="4"/>
      <c r="H74" s="4"/>
      <c r="I74" s="4"/>
      <c r="J74" s="2"/>
    </row>
    <row r="75" spans="1:10" ht="18" customHeight="1" x14ac:dyDescent="0.15">
      <c r="A75" s="19">
        <v>14</v>
      </c>
      <c r="B75" s="11">
        <v>14.02</v>
      </c>
      <c r="C75" s="2" t="s">
        <v>5</v>
      </c>
      <c r="D75" s="2" t="s">
        <v>7</v>
      </c>
      <c r="E75" s="4">
        <v>6</v>
      </c>
      <c r="F75" s="4"/>
      <c r="G75" s="4"/>
      <c r="H75" s="4"/>
      <c r="I75" s="4"/>
      <c r="J75" s="2"/>
    </row>
    <row r="76" spans="1:10" ht="18" customHeight="1" x14ac:dyDescent="0.15">
      <c r="A76" s="19">
        <v>14</v>
      </c>
      <c r="B76" s="11">
        <v>14.03</v>
      </c>
      <c r="C76" s="2" t="s">
        <v>5</v>
      </c>
      <c r="D76" s="2" t="s">
        <v>8</v>
      </c>
      <c r="E76" s="4">
        <v>60</v>
      </c>
      <c r="F76" s="4"/>
      <c r="G76" s="4"/>
      <c r="H76" s="4"/>
      <c r="I76" s="4"/>
      <c r="J76" s="2"/>
    </row>
    <row r="77" spans="1:10" ht="18" customHeight="1" x14ac:dyDescent="0.15">
      <c r="A77" s="19">
        <v>14</v>
      </c>
      <c r="B77" s="11">
        <v>14.04</v>
      </c>
      <c r="C77" s="2" t="s">
        <v>5</v>
      </c>
      <c r="D77" s="2" t="s">
        <v>9</v>
      </c>
      <c r="E77" s="4">
        <v>41</v>
      </c>
      <c r="F77" s="4"/>
      <c r="G77" s="4"/>
      <c r="H77" s="4"/>
      <c r="I77" s="4"/>
      <c r="J77" s="2"/>
    </row>
    <row r="78" spans="1:10" ht="18" customHeight="1" x14ac:dyDescent="0.15">
      <c r="A78" s="19">
        <v>14</v>
      </c>
      <c r="B78" s="11">
        <v>14.05</v>
      </c>
      <c r="C78" s="2" t="s">
        <v>5</v>
      </c>
      <c r="D78" s="2" t="s">
        <v>10</v>
      </c>
      <c r="E78" s="4">
        <v>14</v>
      </c>
      <c r="F78" s="4"/>
      <c r="G78" s="4"/>
      <c r="H78" s="4"/>
      <c r="I78" s="4"/>
      <c r="J78" s="2"/>
    </row>
    <row r="79" spans="1:10" ht="18" customHeight="1" x14ac:dyDescent="0.15">
      <c r="A79" s="19">
        <v>14</v>
      </c>
      <c r="B79" s="11">
        <v>14.06</v>
      </c>
      <c r="C79" s="2" t="s">
        <v>5</v>
      </c>
      <c r="D79" s="2" t="s">
        <v>11</v>
      </c>
      <c r="E79" s="4">
        <v>34</v>
      </c>
      <c r="F79" s="4"/>
      <c r="G79" s="4"/>
      <c r="H79" s="4"/>
      <c r="I79" s="4"/>
      <c r="J79" s="2"/>
    </row>
    <row r="80" spans="1:10" ht="18" customHeight="1" x14ac:dyDescent="0.15">
      <c r="A80" s="19">
        <v>14</v>
      </c>
      <c r="B80" s="11">
        <v>14.07</v>
      </c>
      <c r="C80" s="2" t="s">
        <v>5</v>
      </c>
      <c r="D80" s="2" t="s">
        <v>12</v>
      </c>
      <c r="E80" s="4">
        <v>37</v>
      </c>
      <c r="F80" s="4"/>
      <c r="G80" s="4"/>
      <c r="H80" s="4"/>
      <c r="I80" s="4"/>
      <c r="J80" s="2"/>
    </row>
    <row r="81" spans="1:10" ht="18" customHeight="1" x14ac:dyDescent="0.15">
      <c r="A81" s="19">
        <v>14</v>
      </c>
      <c r="B81" s="11">
        <v>14.08</v>
      </c>
      <c r="C81" s="2" t="s">
        <v>5</v>
      </c>
      <c r="D81" s="2" t="s">
        <v>138</v>
      </c>
      <c r="E81" s="4"/>
      <c r="F81" s="4"/>
      <c r="G81" s="4">
        <f>ROUND(67*110/90,0)</f>
        <v>82</v>
      </c>
      <c r="H81" s="4">
        <f>63+20+107</f>
        <v>190</v>
      </c>
      <c r="I81" s="4">
        <f>22+36+31</f>
        <v>89</v>
      </c>
      <c r="J81" s="5"/>
    </row>
    <row r="82" spans="1:10" ht="18" customHeight="1" x14ac:dyDescent="0.15">
      <c r="A82" s="19">
        <v>15</v>
      </c>
      <c r="B82" s="11">
        <v>15.01</v>
      </c>
      <c r="C82" s="2" t="s">
        <v>111</v>
      </c>
      <c r="D82" s="2" t="s">
        <v>112</v>
      </c>
      <c r="E82" s="4">
        <v>10</v>
      </c>
      <c r="F82" s="4"/>
      <c r="G82" s="4"/>
      <c r="H82" s="4"/>
      <c r="I82" s="4"/>
      <c r="J82" s="2"/>
    </row>
    <row r="83" spans="1:10" ht="18" customHeight="1" x14ac:dyDescent="0.15">
      <c r="A83" s="19">
        <v>15</v>
      </c>
      <c r="B83" s="11">
        <v>15.02</v>
      </c>
      <c r="C83" s="2" t="s">
        <v>111</v>
      </c>
      <c r="D83" s="2" t="s">
        <v>113</v>
      </c>
      <c r="E83" s="4">
        <v>16</v>
      </c>
      <c r="F83" s="4"/>
      <c r="G83" s="4"/>
      <c r="H83" s="4"/>
      <c r="I83" s="4"/>
      <c r="J83" s="2"/>
    </row>
    <row r="84" spans="1:10" ht="18" customHeight="1" x14ac:dyDescent="0.15">
      <c r="A84" s="19">
        <v>15</v>
      </c>
      <c r="B84" s="11">
        <v>15.03</v>
      </c>
      <c r="C84" s="2" t="s">
        <v>111</v>
      </c>
      <c r="D84" s="2" t="s">
        <v>114</v>
      </c>
      <c r="E84" s="4">
        <v>23</v>
      </c>
      <c r="F84" s="4"/>
      <c r="G84" s="4"/>
      <c r="H84" s="4"/>
      <c r="I84" s="4"/>
      <c r="J84" s="2"/>
    </row>
    <row r="85" spans="1:10" ht="18" customHeight="1" x14ac:dyDescent="0.15">
      <c r="A85" s="19">
        <v>15</v>
      </c>
      <c r="B85" s="11">
        <v>15.04</v>
      </c>
      <c r="C85" s="2" t="s">
        <v>111</v>
      </c>
      <c r="D85" s="2" t="s">
        <v>115</v>
      </c>
      <c r="E85" s="4">
        <v>55</v>
      </c>
      <c r="F85" s="4"/>
      <c r="G85" s="4"/>
      <c r="H85" s="4"/>
      <c r="I85" s="4"/>
      <c r="J85" s="2"/>
    </row>
    <row r="86" spans="1:10" ht="18" customHeight="1" x14ac:dyDescent="0.15">
      <c r="A86" s="19">
        <v>15</v>
      </c>
      <c r="B86" s="11">
        <v>15.05</v>
      </c>
      <c r="C86" s="2" t="s">
        <v>111</v>
      </c>
      <c r="D86" s="2" t="s">
        <v>116</v>
      </c>
      <c r="E86" s="4">
        <v>60</v>
      </c>
      <c r="F86" s="4"/>
      <c r="G86" s="4"/>
      <c r="H86" s="4"/>
      <c r="I86" s="4"/>
      <c r="J86" s="2"/>
    </row>
    <row r="87" spans="1:10" ht="18" customHeight="1" x14ac:dyDescent="0.15">
      <c r="A87" s="19">
        <v>15</v>
      </c>
      <c r="B87" s="11">
        <v>15.06</v>
      </c>
      <c r="C87" s="2" t="s">
        <v>111</v>
      </c>
      <c r="D87" s="2" t="s">
        <v>117</v>
      </c>
      <c r="E87" s="4">
        <v>7</v>
      </c>
      <c r="F87" s="4"/>
      <c r="G87" s="4"/>
      <c r="H87" s="4"/>
      <c r="I87" s="4"/>
      <c r="J87" s="2"/>
    </row>
    <row r="88" spans="1:10" ht="18" customHeight="1" x14ac:dyDescent="0.15">
      <c r="A88" s="19">
        <v>15</v>
      </c>
      <c r="B88" s="11">
        <v>15.07</v>
      </c>
      <c r="C88" s="2" t="s">
        <v>111</v>
      </c>
      <c r="D88" s="2" t="s">
        <v>138</v>
      </c>
      <c r="E88" s="4"/>
      <c r="F88" s="4"/>
      <c r="G88" s="4">
        <f>ROUND(95*110/90,0)</f>
        <v>116</v>
      </c>
      <c r="H88" s="4"/>
      <c r="I88" s="4">
        <f>5+65+11+23+35</f>
        <v>139</v>
      </c>
      <c r="J88" s="5"/>
    </row>
    <row r="89" spans="1:10" ht="18" customHeight="1" x14ac:dyDescent="0.15">
      <c r="A89" s="19">
        <v>16</v>
      </c>
      <c r="B89" s="11">
        <v>16.010000000000002</v>
      </c>
      <c r="C89" s="2" t="s">
        <v>108</v>
      </c>
      <c r="D89" s="2" t="s">
        <v>109</v>
      </c>
      <c r="E89" s="4">
        <v>6</v>
      </c>
      <c r="F89" s="4"/>
      <c r="G89" s="4"/>
      <c r="H89" s="4"/>
      <c r="I89" s="4"/>
      <c r="J89" s="2"/>
    </row>
    <row r="90" spans="1:10" ht="18" customHeight="1" x14ac:dyDescent="0.15">
      <c r="A90" s="19">
        <v>16</v>
      </c>
      <c r="B90" s="11">
        <v>16.02</v>
      </c>
      <c r="C90" s="2" t="s">
        <v>108</v>
      </c>
      <c r="D90" s="2" t="s">
        <v>110</v>
      </c>
      <c r="E90" s="4">
        <v>34</v>
      </c>
      <c r="F90" s="4"/>
      <c r="G90" s="4"/>
      <c r="H90" s="4"/>
      <c r="I90" s="4"/>
      <c r="J90" s="2"/>
    </row>
    <row r="91" spans="1:10" ht="18" customHeight="1" x14ac:dyDescent="0.15">
      <c r="A91" s="19">
        <v>16</v>
      </c>
      <c r="B91" s="11">
        <v>16.03</v>
      </c>
      <c r="C91" s="2" t="s">
        <v>108</v>
      </c>
      <c r="D91" s="2" t="s">
        <v>138</v>
      </c>
      <c r="E91" s="4"/>
      <c r="F91" s="4"/>
      <c r="G91" s="4"/>
      <c r="H91" s="4"/>
      <c r="I91" s="4">
        <f>75</f>
        <v>75</v>
      </c>
      <c r="J91" s="5"/>
    </row>
    <row r="92" spans="1:10" ht="18" customHeight="1" x14ac:dyDescent="0.15">
      <c r="A92" s="19">
        <v>17</v>
      </c>
      <c r="B92" s="11">
        <v>17.010000000000002</v>
      </c>
      <c r="C92" s="2" t="s">
        <v>71</v>
      </c>
      <c r="D92" s="2" t="s">
        <v>72</v>
      </c>
      <c r="E92" s="4">
        <v>8</v>
      </c>
      <c r="F92" s="4"/>
      <c r="G92" s="4"/>
      <c r="H92" s="4"/>
      <c r="I92" s="4"/>
      <c r="J92" s="2"/>
    </row>
    <row r="93" spans="1:10" ht="18" customHeight="1" x14ac:dyDescent="0.15">
      <c r="A93" s="19">
        <v>17</v>
      </c>
      <c r="B93" s="11">
        <v>17.02</v>
      </c>
      <c r="C93" s="2" t="s">
        <v>71</v>
      </c>
      <c r="D93" s="2" t="s">
        <v>73</v>
      </c>
      <c r="E93" s="4">
        <v>8</v>
      </c>
      <c r="F93" s="4"/>
      <c r="G93" s="4"/>
      <c r="H93" s="4"/>
      <c r="I93" s="4"/>
      <c r="J93" s="2"/>
    </row>
    <row r="94" spans="1:10" ht="18" customHeight="1" x14ac:dyDescent="0.15">
      <c r="A94" s="19">
        <v>17</v>
      </c>
      <c r="B94" s="11">
        <v>17.03</v>
      </c>
      <c r="C94" s="2" t="s">
        <v>71</v>
      </c>
      <c r="D94" s="2" t="s">
        <v>74</v>
      </c>
      <c r="E94" s="4">
        <v>25</v>
      </c>
      <c r="F94" s="4"/>
      <c r="G94" s="4"/>
      <c r="H94" s="4"/>
      <c r="I94" s="4"/>
      <c r="J94" s="2"/>
    </row>
    <row r="95" spans="1:10" ht="18" customHeight="1" x14ac:dyDescent="0.15">
      <c r="A95" s="19">
        <v>17</v>
      </c>
      <c r="B95" s="11">
        <v>17.04</v>
      </c>
      <c r="C95" s="2" t="s">
        <v>71</v>
      </c>
      <c r="D95" s="2" t="s">
        <v>75</v>
      </c>
      <c r="E95" s="4">
        <v>35</v>
      </c>
      <c r="F95" s="4"/>
      <c r="G95" s="4"/>
      <c r="H95" s="4"/>
      <c r="I95" s="4"/>
      <c r="J95" s="2"/>
    </row>
    <row r="96" spans="1:10" ht="18" customHeight="1" x14ac:dyDescent="0.15">
      <c r="A96" s="19">
        <v>17</v>
      </c>
      <c r="B96" s="11">
        <v>17.05</v>
      </c>
      <c r="C96" s="2" t="s">
        <v>71</v>
      </c>
      <c r="D96" s="2" t="s">
        <v>76</v>
      </c>
      <c r="E96" s="4">
        <v>10</v>
      </c>
      <c r="F96" s="4"/>
      <c r="G96" s="4"/>
      <c r="H96" s="4"/>
      <c r="I96" s="4"/>
      <c r="J96" s="2"/>
    </row>
    <row r="97" spans="1:10" ht="18" customHeight="1" x14ac:dyDescent="0.15">
      <c r="A97" s="19">
        <v>17</v>
      </c>
      <c r="B97" s="11">
        <v>17.059999999999999</v>
      </c>
      <c r="C97" s="2" t="s">
        <v>71</v>
      </c>
      <c r="D97" s="2" t="s">
        <v>138</v>
      </c>
      <c r="E97" s="4"/>
      <c r="F97" s="4"/>
      <c r="G97" s="4">
        <f>ROUND(65*110/90,0)</f>
        <v>79</v>
      </c>
      <c r="H97" s="4"/>
      <c r="I97" s="4">
        <f>7+11</f>
        <v>18</v>
      </c>
      <c r="J97" s="5"/>
    </row>
    <row r="98" spans="1:10" ht="18" customHeight="1" x14ac:dyDescent="0.15">
      <c r="A98" s="19">
        <v>18</v>
      </c>
      <c r="B98" s="11">
        <v>18.010000000000002</v>
      </c>
      <c r="C98" s="2" t="s">
        <v>173</v>
      </c>
      <c r="D98" s="2" t="s">
        <v>7</v>
      </c>
      <c r="E98" s="4">
        <v>4</v>
      </c>
      <c r="F98" s="4"/>
      <c r="G98" s="4"/>
      <c r="H98" s="4"/>
      <c r="I98" s="4"/>
      <c r="J98" s="2" t="s">
        <v>162</v>
      </c>
    </row>
    <row r="99" spans="1:10" ht="18" customHeight="1" x14ac:dyDescent="0.15">
      <c r="A99" s="19">
        <v>19</v>
      </c>
      <c r="B99" s="11">
        <v>19.010000000000002</v>
      </c>
      <c r="C99" s="2" t="s">
        <v>19</v>
      </c>
      <c r="D99" s="2" t="s">
        <v>20</v>
      </c>
      <c r="E99" s="4">
        <v>17</v>
      </c>
      <c r="F99" s="4"/>
      <c r="G99" s="4"/>
      <c r="H99" s="4"/>
      <c r="I99" s="4"/>
      <c r="J99" s="2" t="s">
        <v>21</v>
      </c>
    </row>
    <row r="100" spans="1:10" ht="18" customHeight="1" x14ac:dyDescent="0.15">
      <c r="A100" s="19">
        <v>19</v>
      </c>
      <c r="B100" s="11">
        <v>19.02</v>
      </c>
      <c r="C100" s="2" t="s">
        <v>19</v>
      </c>
      <c r="D100" s="2" t="s">
        <v>22</v>
      </c>
      <c r="E100" s="4">
        <v>44</v>
      </c>
      <c r="F100" s="4"/>
      <c r="G100" s="4"/>
      <c r="H100" s="4"/>
      <c r="I100" s="4"/>
      <c r="J100" s="2" t="s">
        <v>23</v>
      </c>
    </row>
    <row r="101" spans="1:10" ht="18" customHeight="1" x14ac:dyDescent="0.15">
      <c r="A101" s="19">
        <v>19</v>
      </c>
      <c r="B101" s="11">
        <v>19.03</v>
      </c>
      <c r="C101" s="2" t="s">
        <v>19</v>
      </c>
      <c r="D101" s="2" t="s">
        <v>24</v>
      </c>
      <c r="E101" s="4">
        <v>36</v>
      </c>
      <c r="F101" s="4"/>
      <c r="G101" s="4"/>
      <c r="H101" s="4"/>
      <c r="I101" s="4"/>
      <c r="J101" s="2" t="s">
        <v>25</v>
      </c>
    </row>
    <row r="102" spans="1:10" ht="18" customHeight="1" x14ac:dyDescent="0.15">
      <c r="A102" s="19">
        <v>19</v>
      </c>
      <c r="B102" s="11">
        <v>19.04</v>
      </c>
      <c r="C102" s="2" t="s">
        <v>19</v>
      </c>
      <c r="D102" s="2" t="s">
        <v>138</v>
      </c>
      <c r="E102" s="4"/>
      <c r="F102" s="4"/>
      <c r="G102" s="4">
        <f>ROUND(32*110/90,0)</f>
        <v>39</v>
      </c>
      <c r="H102" s="4">
        <f>108+67</f>
        <v>175</v>
      </c>
      <c r="I102" s="4">
        <f>16</f>
        <v>16</v>
      </c>
      <c r="J102" s="5"/>
    </row>
    <row r="103" spans="1:10" ht="18" customHeight="1" x14ac:dyDescent="0.15">
      <c r="A103" s="19">
        <v>20</v>
      </c>
      <c r="B103" s="11">
        <v>20.010000000000002</v>
      </c>
      <c r="C103" s="2" t="s">
        <v>35</v>
      </c>
      <c r="D103" s="2" t="s">
        <v>36</v>
      </c>
      <c r="E103" s="4">
        <v>8</v>
      </c>
      <c r="F103" s="4"/>
      <c r="G103" s="4"/>
      <c r="H103" s="4"/>
      <c r="I103" s="4"/>
      <c r="J103" s="2"/>
    </row>
    <row r="104" spans="1:10" ht="18" customHeight="1" x14ac:dyDescent="0.15">
      <c r="A104" s="19">
        <v>20</v>
      </c>
      <c r="B104" s="11">
        <v>20.02</v>
      </c>
      <c r="C104" s="2" t="s">
        <v>35</v>
      </c>
      <c r="D104" s="2" t="s">
        <v>37</v>
      </c>
      <c r="E104" s="4">
        <v>10</v>
      </c>
      <c r="F104" s="4"/>
      <c r="G104" s="4"/>
      <c r="H104" s="4"/>
      <c r="I104" s="4"/>
      <c r="J104" s="2"/>
    </row>
    <row r="105" spans="1:10" ht="18" customHeight="1" x14ac:dyDescent="0.15">
      <c r="A105" s="19">
        <v>20</v>
      </c>
      <c r="B105" s="11">
        <v>20.03</v>
      </c>
      <c r="C105" s="2" t="s">
        <v>35</v>
      </c>
      <c r="D105" s="2" t="s">
        <v>38</v>
      </c>
      <c r="E105" s="4">
        <v>9</v>
      </c>
      <c r="F105" s="4"/>
      <c r="G105" s="4"/>
      <c r="H105" s="4"/>
      <c r="I105" s="4"/>
      <c r="J105" s="2"/>
    </row>
    <row r="106" spans="1:10" ht="18" customHeight="1" x14ac:dyDescent="0.15">
      <c r="A106" s="19">
        <v>20</v>
      </c>
      <c r="B106" s="11">
        <v>20.04</v>
      </c>
      <c r="C106" s="2" t="s">
        <v>35</v>
      </c>
      <c r="D106" s="2" t="s">
        <v>39</v>
      </c>
      <c r="E106" s="4">
        <v>11</v>
      </c>
      <c r="F106" s="4"/>
      <c r="G106" s="4"/>
      <c r="H106" s="4"/>
      <c r="I106" s="4"/>
      <c r="J106" s="2"/>
    </row>
    <row r="107" spans="1:10" ht="18" customHeight="1" x14ac:dyDescent="0.15">
      <c r="A107" s="19">
        <v>20</v>
      </c>
      <c r="B107" s="11">
        <v>20.05</v>
      </c>
      <c r="C107" s="2" t="s">
        <v>35</v>
      </c>
      <c r="D107" s="2" t="s">
        <v>40</v>
      </c>
      <c r="E107" s="4">
        <v>36</v>
      </c>
      <c r="F107" s="4"/>
      <c r="G107" s="4"/>
      <c r="H107" s="4"/>
      <c r="I107" s="4"/>
      <c r="J107" s="2"/>
    </row>
    <row r="108" spans="1:10" ht="18" customHeight="1" x14ac:dyDescent="0.15">
      <c r="A108" s="19">
        <v>20</v>
      </c>
      <c r="B108" s="11">
        <v>20.059999999999999</v>
      </c>
      <c r="C108" s="2" t="s">
        <v>35</v>
      </c>
      <c r="D108" s="2" t="s">
        <v>41</v>
      </c>
      <c r="E108" s="4">
        <v>52</v>
      </c>
      <c r="F108" s="4"/>
      <c r="G108" s="4"/>
      <c r="H108" s="4"/>
      <c r="I108" s="4"/>
      <c r="J108" s="2"/>
    </row>
    <row r="109" spans="1:10" ht="18" customHeight="1" x14ac:dyDescent="0.15">
      <c r="A109" s="19">
        <v>20</v>
      </c>
      <c r="B109" s="11">
        <v>20.07</v>
      </c>
      <c r="C109" s="2" t="s">
        <v>35</v>
      </c>
      <c r="D109" s="2" t="s">
        <v>42</v>
      </c>
      <c r="E109" s="4">
        <v>8</v>
      </c>
      <c r="F109" s="4"/>
      <c r="G109" s="4"/>
      <c r="H109" s="4"/>
      <c r="I109" s="4"/>
      <c r="J109" s="2"/>
    </row>
    <row r="110" spans="1:10" ht="18" customHeight="1" x14ac:dyDescent="0.15">
      <c r="A110" s="19">
        <v>20</v>
      </c>
      <c r="B110" s="11">
        <v>20.079999999999998</v>
      </c>
      <c r="C110" s="2" t="s">
        <v>35</v>
      </c>
      <c r="D110" s="2" t="s">
        <v>138</v>
      </c>
      <c r="E110" s="4"/>
      <c r="F110" s="4"/>
      <c r="G110" s="4"/>
      <c r="H110" s="4"/>
      <c r="I110" s="4">
        <f>170+16+60+23</f>
        <v>269</v>
      </c>
      <c r="J110" s="5"/>
    </row>
    <row r="111" spans="1:10" ht="18" customHeight="1" x14ac:dyDescent="0.15">
      <c r="A111" s="19">
        <v>21</v>
      </c>
      <c r="B111" s="11">
        <v>21.01</v>
      </c>
      <c r="C111" s="2" t="s">
        <v>3</v>
      </c>
      <c r="D111" s="2" t="s">
        <v>4</v>
      </c>
      <c r="E111" s="4">
        <v>1</v>
      </c>
      <c r="F111" s="4"/>
      <c r="G111" s="4"/>
      <c r="H111" s="4"/>
      <c r="I111" s="4"/>
      <c r="J111" s="2"/>
    </row>
    <row r="112" spans="1:10" ht="18" customHeight="1" x14ac:dyDescent="0.15">
      <c r="A112" s="19">
        <v>21</v>
      </c>
      <c r="B112" s="11">
        <v>21.02</v>
      </c>
      <c r="C112" s="2" t="s">
        <v>3</v>
      </c>
      <c r="D112" s="2" t="s">
        <v>13</v>
      </c>
      <c r="E112" s="4">
        <v>4</v>
      </c>
      <c r="F112" s="4"/>
      <c r="G112" s="4"/>
      <c r="H112" s="4"/>
      <c r="I112" s="4"/>
      <c r="J112" s="2"/>
    </row>
    <row r="113" spans="1:10" ht="18" customHeight="1" x14ac:dyDescent="0.15">
      <c r="A113" s="19">
        <v>21</v>
      </c>
      <c r="B113" s="11">
        <v>21.03</v>
      </c>
      <c r="C113" s="2" t="s">
        <v>3</v>
      </c>
      <c r="D113" s="2" t="s">
        <v>138</v>
      </c>
      <c r="E113" s="4"/>
      <c r="F113" s="4"/>
      <c r="G113" s="4"/>
      <c r="H113" s="4"/>
      <c r="I113" s="4"/>
      <c r="J113" s="5"/>
    </row>
    <row r="114" spans="1:10" ht="18" customHeight="1" x14ac:dyDescent="0.15">
      <c r="A114" s="19">
        <v>22</v>
      </c>
      <c r="B114" s="11">
        <v>22.01</v>
      </c>
      <c r="C114" s="2" t="s">
        <v>135</v>
      </c>
      <c r="D114" s="2" t="s">
        <v>26</v>
      </c>
      <c r="E114" s="4">
        <v>1</v>
      </c>
      <c r="F114" s="4"/>
      <c r="G114" s="4"/>
      <c r="H114" s="4"/>
      <c r="I114" s="4"/>
      <c r="J114" s="2"/>
    </row>
    <row r="115" spans="1:10" ht="18" customHeight="1" x14ac:dyDescent="0.15">
      <c r="A115" s="19">
        <v>22</v>
      </c>
      <c r="B115" s="11">
        <v>22.02</v>
      </c>
      <c r="C115" s="2" t="s">
        <v>135</v>
      </c>
      <c r="D115" s="2" t="s">
        <v>27</v>
      </c>
      <c r="E115" s="4">
        <v>4</v>
      </c>
      <c r="F115" s="4"/>
      <c r="G115" s="4"/>
      <c r="H115" s="4"/>
      <c r="I115" s="4"/>
      <c r="J115" s="2"/>
    </row>
    <row r="116" spans="1:10" ht="18" customHeight="1" x14ac:dyDescent="0.15">
      <c r="A116" s="19">
        <v>22</v>
      </c>
      <c r="B116" s="11">
        <v>22.03</v>
      </c>
      <c r="C116" s="2" t="s">
        <v>135</v>
      </c>
      <c r="D116" s="2" t="s">
        <v>28</v>
      </c>
      <c r="E116" s="4">
        <v>10</v>
      </c>
      <c r="F116" s="4"/>
      <c r="G116" s="4"/>
      <c r="H116" s="4"/>
      <c r="I116" s="4"/>
      <c r="J116" s="2"/>
    </row>
    <row r="117" spans="1:10" ht="18" customHeight="1" x14ac:dyDescent="0.15">
      <c r="A117" s="19">
        <v>22</v>
      </c>
      <c r="B117" s="11">
        <v>22.04</v>
      </c>
      <c r="C117" s="2" t="s">
        <v>135</v>
      </c>
      <c r="D117" s="2" t="s">
        <v>29</v>
      </c>
      <c r="E117" s="4">
        <v>15</v>
      </c>
      <c r="F117" s="4"/>
      <c r="G117" s="4"/>
      <c r="H117" s="4"/>
      <c r="I117" s="4"/>
      <c r="J117" s="2"/>
    </row>
    <row r="118" spans="1:10" ht="18" customHeight="1" x14ac:dyDescent="0.15">
      <c r="A118" s="19">
        <v>22</v>
      </c>
      <c r="B118" s="11">
        <v>22.05</v>
      </c>
      <c r="C118" s="2" t="s">
        <v>135</v>
      </c>
      <c r="D118" s="2" t="s">
        <v>30</v>
      </c>
      <c r="E118" s="4">
        <v>15</v>
      </c>
      <c r="F118" s="4"/>
      <c r="G118" s="4"/>
      <c r="H118" s="4"/>
      <c r="I118" s="4"/>
      <c r="J118" s="2"/>
    </row>
    <row r="119" spans="1:10" ht="18" customHeight="1" x14ac:dyDescent="0.15">
      <c r="A119" s="19">
        <v>22</v>
      </c>
      <c r="B119" s="11">
        <v>22.06</v>
      </c>
      <c r="C119" s="2" t="s">
        <v>135</v>
      </c>
      <c r="D119" s="2" t="s">
        <v>138</v>
      </c>
      <c r="E119" s="4"/>
      <c r="F119" s="4"/>
      <c r="G119" s="4"/>
      <c r="H119" s="4"/>
      <c r="I119" s="4">
        <f>114+13+50</f>
        <v>177</v>
      </c>
      <c r="J119" s="5"/>
    </row>
    <row r="120" spans="1:10" ht="18" customHeight="1" x14ac:dyDescent="0.15">
      <c r="A120" s="19">
        <v>23</v>
      </c>
      <c r="B120" s="11">
        <v>23.01</v>
      </c>
      <c r="C120" s="2" t="s">
        <v>95</v>
      </c>
      <c r="D120" s="2" t="s">
        <v>96</v>
      </c>
      <c r="E120" s="4">
        <v>1</v>
      </c>
      <c r="F120" s="4"/>
      <c r="G120" s="4"/>
      <c r="H120" s="4"/>
      <c r="I120" s="4"/>
      <c r="J120" s="2"/>
    </row>
    <row r="121" spans="1:10" ht="18" customHeight="1" x14ac:dyDescent="0.15">
      <c r="A121" s="19">
        <v>23</v>
      </c>
      <c r="B121" s="11">
        <v>23.02</v>
      </c>
      <c r="C121" s="2" t="s">
        <v>95</v>
      </c>
      <c r="D121" s="2" t="s">
        <v>97</v>
      </c>
      <c r="E121" s="4">
        <v>21</v>
      </c>
      <c r="F121" s="4"/>
      <c r="G121" s="4"/>
      <c r="H121" s="4"/>
      <c r="I121" s="4"/>
      <c r="J121" s="2"/>
    </row>
    <row r="122" spans="1:10" ht="18" customHeight="1" x14ac:dyDescent="0.15">
      <c r="A122" s="19">
        <v>23</v>
      </c>
      <c r="B122" s="11">
        <v>23.03</v>
      </c>
      <c r="C122" s="2" t="s">
        <v>95</v>
      </c>
      <c r="D122" s="2" t="s">
        <v>98</v>
      </c>
      <c r="E122" s="4">
        <v>10</v>
      </c>
      <c r="F122" s="4"/>
      <c r="G122" s="4"/>
      <c r="H122" s="4"/>
      <c r="I122" s="4"/>
      <c r="J122" s="2"/>
    </row>
    <row r="123" spans="1:10" ht="18" customHeight="1" x14ac:dyDescent="0.15">
      <c r="A123" s="19">
        <v>23</v>
      </c>
      <c r="B123" s="11">
        <v>23.04</v>
      </c>
      <c r="C123" s="2" t="s">
        <v>95</v>
      </c>
      <c r="D123" s="2" t="s">
        <v>99</v>
      </c>
      <c r="E123" s="4">
        <v>12</v>
      </c>
      <c r="F123" s="4"/>
      <c r="G123" s="4"/>
      <c r="H123" s="4"/>
      <c r="I123" s="4"/>
      <c r="J123" s="2"/>
    </row>
    <row r="124" spans="1:10" ht="18" customHeight="1" x14ac:dyDescent="0.15">
      <c r="A124" s="19">
        <v>23</v>
      </c>
      <c r="B124" s="11">
        <v>23.05</v>
      </c>
      <c r="C124" s="2" t="s">
        <v>95</v>
      </c>
      <c r="D124" s="2" t="s">
        <v>138</v>
      </c>
      <c r="E124" s="4"/>
      <c r="F124" s="4">
        <v>24</v>
      </c>
      <c r="G124" s="4">
        <f>ROUND(22*110/90,0)</f>
        <v>27</v>
      </c>
      <c r="H124" s="4">
        <v>46</v>
      </c>
      <c r="I124" s="4"/>
      <c r="J124" s="5"/>
    </row>
    <row r="125" spans="1:10" ht="18" customHeight="1" x14ac:dyDescent="0.15">
      <c r="A125" s="19">
        <v>24</v>
      </c>
      <c r="B125" s="11">
        <v>24.01</v>
      </c>
      <c r="C125" s="2" t="s">
        <v>90</v>
      </c>
      <c r="D125" s="2" t="s">
        <v>91</v>
      </c>
      <c r="E125" s="4">
        <v>5</v>
      </c>
      <c r="F125" s="4"/>
      <c r="G125" s="4"/>
      <c r="H125" s="4"/>
      <c r="I125" s="4"/>
      <c r="J125" s="2"/>
    </row>
    <row r="126" spans="1:10" ht="18" customHeight="1" x14ac:dyDescent="0.15">
      <c r="A126" s="19">
        <v>24</v>
      </c>
      <c r="B126" s="11">
        <v>24.02</v>
      </c>
      <c r="C126" s="2" t="s">
        <v>90</v>
      </c>
      <c r="D126" s="2" t="s">
        <v>92</v>
      </c>
      <c r="E126" s="4">
        <v>25</v>
      </c>
      <c r="F126" s="4"/>
      <c r="G126" s="4"/>
      <c r="H126" s="4"/>
      <c r="I126" s="4"/>
      <c r="J126" s="2"/>
    </row>
    <row r="127" spans="1:10" ht="18" customHeight="1" x14ac:dyDescent="0.15">
      <c r="A127" s="19">
        <v>24</v>
      </c>
      <c r="B127" s="11">
        <v>24.03</v>
      </c>
      <c r="C127" s="2" t="s">
        <v>90</v>
      </c>
      <c r="D127" s="2" t="s">
        <v>93</v>
      </c>
      <c r="E127" s="4">
        <v>22</v>
      </c>
      <c r="F127" s="4"/>
      <c r="G127" s="4"/>
      <c r="H127" s="4"/>
      <c r="I127" s="4"/>
      <c r="J127" s="2"/>
    </row>
    <row r="128" spans="1:10" ht="18" customHeight="1" x14ac:dyDescent="0.15">
      <c r="A128" s="19">
        <v>24</v>
      </c>
      <c r="B128" s="11">
        <v>24.04</v>
      </c>
      <c r="C128" s="2" t="s">
        <v>90</v>
      </c>
      <c r="D128" s="2" t="s">
        <v>94</v>
      </c>
      <c r="E128" s="4">
        <v>45</v>
      </c>
      <c r="F128" s="4"/>
      <c r="G128" s="4"/>
      <c r="H128" s="4"/>
      <c r="I128" s="4"/>
      <c r="J128" s="2"/>
    </row>
    <row r="129" spans="1:10" ht="18" customHeight="1" x14ac:dyDescent="0.15">
      <c r="A129" s="19">
        <v>24</v>
      </c>
      <c r="B129" s="11">
        <v>24.05</v>
      </c>
      <c r="C129" s="2" t="s">
        <v>90</v>
      </c>
      <c r="D129" s="2" t="s">
        <v>138</v>
      </c>
      <c r="E129" s="4"/>
      <c r="F129" s="4"/>
      <c r="G129" s="4"/>
      <c r="H129" s="4"/>
      <c r="I129" s="4">
        <f>29+10</f>
        <v>39</v>
      </c>
      <c r="J129" s="5"/>
    </row>
    <row r="130" spans="1:10" ht="18" customHeight="1" x14ac:dyDescent="0.15">
      <c r="A130" s="19">
        <v>99</v>
      </c>
      <c r="B130" s="11">
        <v>99.01</v>
      </c>
      <c r="C130" s="2" t="s">
        <v>136</v>
      </c>
      <c r="D130" s="2" t="s">
        <v>138</v>
      </c>
      <c r="E130" s="4"/>
      <c r="F130" s="4"/>
      <c r="G130" s="4"/>
      <c r="H130" s="4">
        <f>68+24+108</f>
        <v>200</v>
      </c>
      <c r="I130" s="4"/>
      <c r="J130" s="5" t="s">
        <v>194</v>
      </c>
    </row>
    <row r="131" spans="1:10" ht="18" customHeight="1" x14ac:dyDescent="0.15">
      <c r="A131" s="19">
        <v>99</v>
      </c>
      <c r="B131" s="11">
        <v>99.02</v>
      </c>
      <c r="C131" s="2" t="s">
        <v>137</v>
      </c>
      <c r="D131" s="2" t="s">
        <v>138</v>
      </c>
      <c r="E131" s="4"/>
      <c r="F131" s="4"/>
      <c r="G131" s="4"/>
      <c r="H131" s="4"/>
      <c r="I131" s="4">
        <f>98</f>
        <v>98</v>
      </c>
      <c r="J131" s="5" t="s">
        <v>194</v>
      </c>
    </row>
    <row r="132" spans="1:10" ht="18" customHeight="1" x14ac:dyDescent="0.15">
      <c r="A132" s="19">
        <v>99</v>
      </c>
      <c r="B132" s="11">
        <v>99.1</v>
      </c>
      <c r="C132" s="2" t="s">
        <v>77</v>
      </c>
      <c r="D132" s="2" t="s">
        <v>78</v>
      </c>
      <c r="E132" s="4">
        <v>5</v>
      </c>
      <c r="F132" s="4"/>
      <c r="G132" s="4"/>
      <c r="H132" s="4"/>
      <c r="I132" s="4"/>
      <c r="J132" s="5" t="s">
        <v>194</v>
      </c>
    </row>
    <row r="133" spans="1:10" ht="18" customHeight="1" x14ac:dyDescent="0.15">
      <c r="A133" s="19">
        <v>99</v>
      </c>
      <c r="B133" s="11">
        <v>99.11</v>
      </c>
      <c r="C133" s="2" t="s">
        <v>77</v>
      </c>
      <c r="D133" s="2" t="s">
        <v>79</v>
      </c>
      <c r="E133" s="4">
        <v>5</v>
      </c>
      <c r="F133" s="4"/>
      <c r="G133" s="4"/>
      <c r="H133" s="4"/>
      <c r="I133" s="4"/>
      <c r="J133" s="5" t="s">
        <v>194</v>
      </c>
    </row>
    <row r="134" spans="1:10" ht="18" customHeight="1" x14ac:dyDescent="0.15">
      <c r="A134" s="19">
        <v>99</v>
      </c>
      <c r="B134" s="11">
        <v>99.12</v>
      </c>
      <c r="C134" s="2" t="s">
        <v>77</v>
      </c>
      <c r="D134" s="2" t="s">
        <v>80</v>
      </c>
      <c r="E134" s="4">
        <v>20</v>
      </c>
      <c r="F134" s="4"/>
      <c r="G134" s="4"/>
      <c r="H134" s="4"/>
      <c r="I134" s="4"/>
      <c r="J134" s="5" t="s">
        <v>194</v>
      </c>
    </row>
    <row r="135" spans="1:10" ht="18" customHeight="1" x14ac:dyDescent="0.15">
      <c r="A135" s="19">
        <v>99</v>
      </c>
      <c r="B135" s="11">
        <v>99.13</v>
      </c>
      <c r="C135" s="2" t="s">
        <v>77</v>
      </c>
      <c r="D135" s="2" t="s">
        <v>138</v>
      </c>
      <c r="E135" s="4"/>
      <c r="F135" s="4"/>
      <c r="G135" s="4"/>
      <c r="H135" s="4"/>
      <c r="I135" s="4">
        <f>47</f>
        <v>47</v>
      </c>
      <c r="J135" s="5" t="s">
        <v>194</v>
      </c>
    </row>
    <row r="137" spans="1:10" ht="18" customHeight="1" x14ac:dyDescent="0.15">
      <c r="A137" s="21"/>
      <c r="B137" s="16"/>
      <c r="C137" s="17" t="s">
        <v>1</v>
      </c>
      <c r="D137" s="1" t="s">
        <v>186</v>
      </c>
      <c r="E137" s="4">
        <f>SUM(E2:E135)</f>
        <v>2089</v>
      </c>
      <c r="F137" s="4">
        <f>SUM(F2:F135)</f>
        <v>307</v>
      </c>
      <c r="G137" s="4">
        <f>SUM(G2:G135)</f>
        <v>958</v>
      </c>
      <c r="H137" s="4">
        <f>SUM(H2:H135)</f>
        <v>611</v>
      </c>
      <c r="I137" s="4">
        <f>SUM(I2:I135)</f>
        <v>1380</v>
      </c>
      <c r="J137" s="4"/>
    </row>
    <row r="138" spans="1:10" ht="18" customHeight="1" x14ac:dyDescent="0.15">
      <c r="B138" s="12" t="s">
        <v>185</v>
      </c>
    </row>
  </sheetData>
  <phoneticPr fontId="1"/>
  <pageMargins left="0.78740157480314965" right="0.59055118110236227" top="0.59055118110236227" bottom="0.39370078740157483" header="0.31496062992125984" footer="0.31496062992125984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D2B2C-C492-4397-ACA8-37FC3894FB60}">
  <dimension ref="A3:G31"/>
  <sheetViews>
    <sheetView workbookViewId="0"/>
  </sheetViews>
  <sheetFormatPr defaultRowHeight="13.5" x14ac:dyDescent="0.15"/>
  <cols>
    <col min="1" max="1" width="11.125" bestFit="1" customWidth="1"/>
    <col min="2" max="2" width="23.5" bestFit="1" customWidth="1"/>
    <col min="3" max="5" width="25.875" bestFit="1" customWidth="1"/>
    <col min="6" max="6" width="28.125" bestFit="1" customWidth="1"/>
    <col min="7" max="7" width="25.875" bestFit="1" customWidth="1"/>
  </cols>
  <sheetData>
    <row r="3" spans="1:7" x14ac:dyDescent="0.15">
      <c r="A3" s="6" t="s">
        <v>139</v>
      </c>
      <c r="B3" s="6" t="s">
        <v>174</v>
      </c>
      <c r="C3" t="s">
        <v>184</v>
      </c>
      <c r="D3" t="s">
        <v>187</v>
      </c>
      <c r="E3" t="s">
        <v>188</v>
      </c>
      <c r="F3" t="s">
        <v>189</v>
      </c>
      <c r="G3" t="s">
        <v>190</v>
      </c>
    </row>
    <row r="4" spans="1:7" x14ac:dyDescent="0.15">
      <c r="A4" s="15">
        <v>1</v>
      </c>
      <c r="B4" s="7" t="s">
        <v>154</v>
      </c>
      <c r="C4" s="8">
        <v>189</v>
      </c>
      <c r="D4" s="8">
        <v>114</v>
      </c>
      <c r="E4" s="8">
        <v>127</v>
      </c>
      <c r="F4" s="8"/>
      <c r="G4" s="8">
        <v>128</v>
      </c>
    </row>
    <row r="5" spans="1:7" x14ac:dyDescent="0.15">
      <c r="A5" s="15">
        <v>2</v>
      </c>
      <c r="B5" s="7" t="s">
        <v>163</v>
      </c>
      <c r="C5" s="8">
        <v>37</v>
      </c>
      <c r="D5" s="8">
        <v>2</v>
      </c>
      <c r="E5" s="8">
        <v>57</v>
      </c>
      <c r="F5" s="8"/>
      <c r="G5" s="8">
        <v>9</v>
      </c>
    </row>
    <row r="6" spans="1:7" x14ac:dyDescent="0.15">
      <c r="A6" s="15">
        <v>3</v>
      </c>
      <c r="B6" s="7" t="s">
        <v>144</v>
      </c>
      <c r="C6" s="8">
        <v>125</v>
      </c>
      <c r="D6" s="8">
        <v>21</v>
      </c>
      <c r="E6" s="8">
        <v>143</v>
      </c>
      <c r="F6" s="8"/>
      <c r="G6" s="8">
        <v>39</v>
      </c>
    </row>
    <row r="7" spans="1:7" x14ac:dyDescent="0.15">
      <c r="A7" s="15">
        <v>4</v>
      </c>
      <c r="B7" s="7" t="s">
        <v>148</v>
      </c>
      <c r="C7" s="8">
        <v>13</v>
      </c>
      <c r="D7" s="8"/>
      <c r="E7" s="8"/>
      <c r="F7" s="8"/>
      <c r="G7" s="8"/>
    </row>
    <row r="8" spans="1:7" x14ac:dyDescent="0.15">
      <c r="A8" s="15">
        <v>5</v>
      </c>
      <c r="B8" s="7" t="s">
        <v>156</v>
      </c>
      <c r="C8" s="8">
        <v>119</v>
      </c>
      <c r="D8" s="8"/>
      <c r="E8" s="8">
        <v>138</v>
      </c>
      <c r="F8" s="8"/>
      <c r="G8" s="8"/>
    </row>
    <row r="9" spans="1:7" x14ac:dyDescent="0.15">
      <c r="A9" s="15">
        <v>6</v>
      </c>
      <c r="B9" s="7" t="s">
        <v>153</v>
      </c>
      <c r="C9" s="8">
        <v>155</v>
      </c>
      <c r="D9" s="8">
        <v>101</v>
      </c>
      <c r="E9" s="8">
        <v>150</v>
      </c>
      <c r="F9" s="8"/>
      <c r="G9" s="8">
        <v>56</v>
      </c>
    </row>
    <row r="10" spans="1:7" x14ac:dyDescent="0.15">
      <c r="A10" s="15">
        <v>7</v>
      </c>
      <c r="B10" s="7" t="s">
        <v>142</v>
      </c>
      <c r="C10" s="8">
        <v>63</v>
      </c>
      <c r="D10" s="8">
        <v>24</v>
      </c>
      <c r="E10" s="8"/>
      <c r="F10" s="8"/>
      <c r="G10" s="8"/>
    </row>
    <row r="11" spans="1:7" x14ac:dyDescent="0.15">
      <c r="A11" s="15">
        <v>8</v>
      </c>
      <c r="B11" s="7" t="s">
        <v>166</v>
      </c>
      <c r="C11" s="8">
        <v>119</v>
      </c>
      <c r="D11" s="8"/>
      <c r="E11" s="8"/>
      <c r="F11" s="8"/>
      <c r="G11" s="8">
        <v>60</v>
      </c>
    </row>
    <row r="12" spans="1:7" x14ac:dyDescent="0.15">
      <c r="A12" s="15">
        <v>9</v>
      </c>
      <c r="B12" s="7" t="s">
        <v>168</v>
      </c>
      <c r="C12" s="8">
        <v>100</v>
      </c>
      <c r="D12" s="8"/>
      <c r="E12" s="8"/>
      <c r="F12" s="8"/>
      <c r="G12" s="8">
        <v>60</v>
      </c>
    </row>
    <row r="13" spans="1:7" x14ac:dyDescent="0.15">
      <c r="A13" s="15">
        <v>10</v>
      </c>
      <c r="B13" s="7" t="s">
        <v>140</v>
      </c>
      <c r="C13" s="8">
        <v>33</v>
      </c>
      <c r="D13" s="8"/>
      <c r="E13" s="8"/>
      <c r="F13" s="8"/>
      <c r="G13" s="8">
        <v>41</v>
      </c>
    </row>
    <row r="14" spans="1:7" x14ac:dyDescent="0.15">
      <c r="A14" s="15">
        <v>11</v>
      </c>
      <c r="B14" s="7" t="s">
        <v>170</v>
      </c>
      <c r="C14" s="8">
        <v>40</v>
      </c>
      <c r="D14" s="8"/>
      <c r="E14" s="8"/>
      <c r="F14" s="8"/>
      <c r="G14" s="8"/>
    </row>
    <row r="15" spans="1:7" x14ac:dyDescent="0.15">
      <c r="A15" s="15">
        <v>12</v>
      </c>
      <c r="B15" s="7" t="s">
        <v>155</v>
      </c>
      <c r="C15" s="8">
        <v>61</v>
      </c>
      <c r="D15" s="8"/>
      <c r="E15" s="8"/>
      <c r="F15" s="8"/>
      <c r="G15" s="8"/>
    </row>
    <row r="16" spans="1:7" x14ac:dyDescent="0.15">
      <c r="A16" s="15">
        <v>13</v>
      </c>
      <c r="B16" s="7" t="s">
        <v>141</v>
      </c>
      <c r="C16" s="8">
        <v>82</v>
      </c>
      <c r="D16" s="8">
        <v>21</v>
      </c>
      <c r="E16" s="8"/>
      <c r="F16" s="8"/>
      <c r="G16" s="8">
        <v>20</v>
      </c>
    </row>
    <row r="17" spans="1:7" x14ac:dyDescent="0.15">
      <c r="A17" s="15">
        <v>14</v>
      </c>
      <c r="B17" s="7" t="s">
        <v>147</v>
      </c>
      <c r="C17" s="8">
        <v>200</v>
      </c>
      <c r="D17" s="8"/>
      <c r="E17" s="8">
        <v>82</v>
      </c>
      <c r="F17" s="8">
        <v>190</v>
      </c>
      <c r="G17" s="8">
        <v>89</v>
      </c>
    </row>
    <row r="18" spans="1:7" x14ac:dyDescent="0.15">
      <c r="A18" s="15">
        <v>15</v>
      </c>
      <c r="B18" s="7" t="s">
        <v>159</v>
      </c>
      <c r="C18" s="8">
        <v>171</v>
      </c>
      <c r="D18" s="8"/>
      <c r="E18" s="8">
        <v>116</v>
      </c>
      <c r="F18" s="8"/>
      <c r="G18" s="8">
        <v>139</v>
      </c>
    </row>
    <row r="19" spans="1:7" x14ac:dyDescent="0.15">
      <c r="A19" s="15">
        <v>16</v>
      </c>
      <c r="B19" s="7" t="s">
        <v>151</v>
      </c>
      <c r="C19" s="8">
        <v>40</v>
      </c>
      <c r="D19" s="8"/>
      <c r="E19" s="8"/>
      <c r="F19" s="8"/>
      <c r="G19" s="8">
        <v>75</v>
      </c>
    </row>
    <row r="20" spans="1:7" x14ac:dyDescent="0.15">
      <c r="A20" s="15">
        <v>17</v>
      </c>
      <c r="B20" s="7" t="s">
        <v>149</v>
      </c>
      <c r="C20" s="8">
        <v>86</v>
      </c>
      <c r="D20" s="8"/>
      <c r="E20" s="8">
        <v>79</v>
      </c>
      <c r="F20" s="8"/>
      <c r="G20" s="8">
        <v>18</v>
      </c>
    </row>
    <row r="21" spans="1:7" x14ac:dyDescent="0.15">
      <c r="A21" s="15">
        <v>18</v>
      </c>
      <c r="B21" s="7" t="s">
        <v>172</v>
      </c>
      <c r="C21" s="8">
        <v>4</v>
      </c>
      <c r="D21" s="8"/>
      <c r="E21" s="8"/>
      <c r="F21" s="8"/>
      <c r="G21" s="8"/>
    </row>
    <row r="22" spans="1:7" x14ac:dyDescent="0.15">
      <c r="A22" s="15">
        <v>19</v>
      </c>
      <c r="B22" s="7" t="s">
        <v>157</v>
      </c>
      <c r="C22" s="8">
        <v>97</v>
      </c>
      <c r="D22" s="8"/>
      <c r="E22" s="8">
        <v>39</v>
      </c>
      <c r="F22" s="8">
        <v>175</v>
      </c>
      <c r="G22" s="8">
        <v>16</v>
      </c>
    </row>
    <row r="23" spans="1:7" x14ac:dyDescent="0.15">
      <c r="A23" s="15">
        <v>20</v>
      </c>
      <c r="B23" s="7" t="s">
        <v>146</v>
      </c>
      <c r="C23" s="8">
        <v>134</v>
      </c>
      <c r="D23" s="8"/>
      <c r="E23" s="8"/>
      <c r="F23" s="8"/>
      <c r="G23" s="8">
        <v>269</v>
      </c>
    </row>
    <row r="24" spans="1:7" x14ac:dyDescent="0.15">
      <c r="A24" s="15">
        <v>21</v>
      </c>
      <c r="B24" s="7" t="s">
        <v>143</v>
      </c>
      <c r="C24" s="8">
        <v>5</v>
      </c>
      <c r="D24" s="8"/>
      <c r="E24" s="8"/>
      <c r="F24" s="8"/>
      <c r="G24" s="8"/>
    </row>
    <row r="25" spans="1:7" x14ac:dyDescent="0.15">
      <c r="A25" s="15">
        <v>22</v>
      </c>
      <c r="B25" s="7" t="s">
        <v>152</v>
      </c>
      <c r="C25" s="8">
        <v>45</v>
      </c>
      <c r="D25" s="8"/>
      <c r="E25" s="8"/>
      <c r="F25" s="8"/>
      <c r="G25" s="8">
        <v>177</v>
      </c>
    </row>
    <row r="26" spans="1:7" x14ac:dyDescent="0.15">
      <c r="A26" s="15">
        <v>23</v>
      </c>
      <c r="B26" s="7" t="s">
        <v>145</v>
      </c>
      <c r="C26" s="8">
        <v>44</v>
      </c>
      <c r="D26" s="8">
        <v>24</v>
      </c>
      <c r="E26" s="8">
        <v>27</v>
      </c>
      <c r="F26" s="8">
        <v>46</v>
      </c>
      <c r="G26" s="8"/>
    </row>
    <row r="27" spans="1:7" x14ac:dyDescent="0.15">
      <c r="A27" s="15">
        <v>24</v>
      </c>
      <c r="B27" s="7" t="s">
        <v>150</v>
      </c>
      <c r="C27" s="8">
        <v>97</v>
      </c>
      <c r="D27" s="8"/>
      <c r="E27" s="8"/>
      <c r="F27" s="8"/>
      <c r="G27" s="8">
        <v>39</v>
      </c>
    </row>
    <row r="28" spans="1:7" x14ac:dyDescent="0.15">
      <c r="A28" s="15">
        <v>99</v>
      </c>
      <c r="B28" s="7" t="s">
        <v>182</v>
      </c>
      <c r="C28" s="8"/>
      <c r="D28" s="8"/>
      <c r="E28" s="8"/>
      <c r="F28" s="8"/>
      <c r="G28" s="8">
        <v>98</v>
      </c>
    </row>
    <row r="29" spans="1:7" x14ac:dyDescent="0.15">
      <c r="B29" s="7" t="s">
        <v>183</v>
      </c>
      <c r="C29" s="8"/>
      <c r="D29" s="8"/>
      <c r="E29" s="8"/>
      <c r="F29" s="8">
        <v>200</v>
      </c>
      <c r="G29" s="8"/>
    </row>
    <row r="30" spans="1:7" x14ac:dyDescent="0.15">
      <c r="B30" s="7" t="s">
        <v>158</v>
      </c>
      <c r="C30" s="8">
        <v>30</v>
      </c>
      <c r="D30" s="8"/>
      <c r="E30" s="8"/>
      <c r="F30" s="8"/>
      <c r="G30" s="8">
        <v>47</v>
      </c>
    </row>
    <row r="31" spans="1:7" x14ac:dyDescent="0.15">
      <c r="A31" s="15" t="s">
        <v>160</v>
      </c>
      <c r="C31" s="8">
        <v>2089</v>
      </c>
      <c r="D31" s="8">
        <v>307</v>
      </c>
      <c r="E31" s="8">
        <v>958</v>
      </c>
      <c r="F31" s="8">
        <v>611</v>
      </c>
      <c r="G31" s="8">
        <v>1380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集計</vt:lpstr>
      <vt:lpstr>段数換算集計元データ</vt:lpstr>
      <vt:lpstr>Sheet1</vt:lpstr>
      <vt:lpstr>段数換算集計元データ!Print_Titles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今野 里香</dc:creator>
  <cp:lastModifiedBy>高橋　康雄</cp:lastModifiedBy>
  <cp:lastPrinted>2025-05-20T06:20:58Z</cp:lastPrinted>
  <dcterms:created xsi:type="dcterms:W3CDTF">2024-05-08T00:33:54Z</dcterms:created>
  <dcterms:modified xsi:type="dcterms:W3CDTF">2025-05-20T06:23:59Z</dcterms:modified>
</cp:coreProperties>
</file>