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426460\Downloads\"/>
    </mc:Choice>
  </mc:AlternateContent>
  <xr:revisionPtr revIDLastSave="0" documentId="13_ncr:1_{950C51AB-197D-457A-A4FD-1F4DCF901468}" xr6:coauthVersionLast="36" xr6:coauthVersionMax="36" xr10:uidLastSave="{00000000-0000-0000-0000-000000000000}"/>
  <workbookProtection workbookAlgorithmName="SHA-512" workbookHashValue="66MoJuFVkLIUvIQmoGG+YkcD0EC+5i3iUHScWUJJiVKe/Z3WMOwnzJoXTnmMXOhGjTbA+awv9tmP9aHudh524w==" workbookSaltValue="wvk3wPC7s+D+PUYdQr42f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AT10" i="4"/>
  <c r="W10" i="4"/>
  <c r="I10" i="4"/>
  <c r="BB8" i="4"/>
  <c r="AL8" i="4"/>
  <c r="AD8" i="4"/>
  <c r="W8" i="4"/>
  <c r="P8" i="4"/>
  <c r="B8" i="4"/>
  <c r="B6"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<sst xmlns="http://schemas.openxmlformats.org/spreadsheetml/2006/main" count="247" uniqueCount="121">
  <si>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</si>
  <si>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</si>
  <si>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</si>
  <si>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</si>
  <si>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</si>
  <si>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</si>
  <si>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</si>
  <si>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</si>
  <si>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</si>
  <si>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</si>
  <si>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</si>
  <si>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</si>
  <si>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</si>
  <si>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</si>
  <si>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</si>
  <si>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</si>
  <si>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</si>
  <si>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</si>
  <si>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</si>
  <si>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</si>
  <si>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</si>
  <si>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</si>
  <si>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</si>
  <si>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</si>
  <si>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</si>
  <si>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</si>
  <si>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</si>
  <si>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</si>
  <si>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</si>
  <si>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</si>
  <si>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</si>
  <si>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</si>
  <si>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</si>
  <si>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</si>
  <si>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</si>
  <si>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</si>
  <si>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</si>
  <si>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</si>
  <si>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</si>
  <si>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</si>
  <si>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</si>
  <si>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</si>
  <si>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</si>
  <si>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</si>
  <si>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</si>
  <si>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</si>
  <si>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</si>
  <si>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</si>
  <si>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</si>
  <si>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</si>
  <si>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</si>
  <si>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</si>
  <si>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</si>
  <si>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</si>
  <si>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</si>
  <si>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</si>
  <si>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</si>
  <si>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</si>
  <si>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</si>
  <si>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</si>
  <si>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</si>
  <si>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</si>
  <si>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</si>
  <si>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</si>
  <si>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</si>
  <si>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</si>
  <si>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</si>
  <si>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</si>
  <si>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</si>
  <si>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</si>
  <si>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</si>
  <si>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</si>
  <si>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</si>
  <si>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</si>
  <si>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</si>
  <si>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</si>
  <si>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</si>
  <si>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</si>
  <si>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</si>
  <si>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</si>
  <si>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</si>
  <si>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</si>
  <si>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</si>
  <si>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</si>
  <si>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</si>
  <si>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</si>
  <si>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</si>
  <si>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</si>
  <si>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</si>
  <si>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</si>
  <si>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</si>
  <si>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</si>
  <si>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</si>
  <si>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</si>
  <si>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</si>
  <si>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</si>
  <si>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</si>
  <si>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</si>
  <si>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</si>
  <si>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</si>
  <si>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</si>
  <si>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</si>
  <si>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</si>
  <si>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</si>
  <si>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</si>
  <si>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</si>
  <si>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</si>
  <si>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</si>
  <si>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</si>
  <si>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</si>
  <si>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</si>
  <si>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</si>
  <si>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</si>
  <si>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</si>
  <si>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</si>
  <si>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</si>
  <si>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</si>
  <si>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</si>
  <si>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法適化に合わせて台帳整備を行っている、今後は更新計画の策定についても準備を進めていく。</t>
    <rPh sb="143" eb="144">
      <t>オコナ</t>
    </rPh>
    <rPh sb="149" eb="151">
      <t>コンゴ</t>
    </rPh>
    <phoneticPr fontId="4"/>
  </si>
  <si>
    <t>　浄化槽使用料について、当初は維持管理費を賄える金額で算定したが、現状は十分に賄えているとはいえない。
　昨今のコロナ禍や世界情勢の変化を背景とした原材料費の高騰が懸念材料となっている。
　今後は法適後の決算状況を鑑み、下水道使用料改定と併せて、同程度の負担額になるように精査する。</t>
    <phoneticPr fontId="4"/>
  </si>
  <si>
    <t>①収益的収支比率
　令和５年度は公営企業法財務適用のため打切決算となった。このため収支が７００万円ほどの増額となったことにより見かけ上、収益的収支比率が増加したが、実質例年並みに推移している。
　今後とも経費の節減に努めるとともに、使用料の見直しについて検討していく。　
⑤経費回収率　⑥汚水処理原価
　打切決算の影響を差し引くとほぼ例年並みに推移しているが、類似団体の平均値と比較すると経費回収率は上回っているが、汚水処理原価は下回っている。投資の効率化や維持管理費の削減を要する。
⑦施設利用率
　設置基数の総数で算定しているため、今後も５０～６０％の範囲で推移していくと分析する。
⑧水洗化率
　本町の浄化槽事業は「市町村設置型浄化槽」である。浄化槽設置申請者を対象としているため、必然的に水洗化率は１００％となる。</t>
    <rPh sb="10" eb="12">
      <t>レイワ</t>
    </rPh>
    <rPh sb="13" eb="15">
      <t>ネンド</t>
    </rPh>
    <rPh sb="16" eb="18">
      <t>コウエイ</t>
    </rPh>
    <rPh sb="18" eb="20">
      <t>キギョウ</t>
    </rPh>
    <rPh sb="20" eb="21">
      <t>ホウ</t>
    </rPh>
    <rPh sb="21" eb="23">
      <t>ザイム</t>
    </rPh>
    <rPh sb="23" eb="25">
      <t>テキヨウ</t>
    </rPh>
    <rPh sb="28" eb="30">
      <t>ウチキ</t>
    </rPh>
    <rPh sb="30" eb="32">
      <t>ケッサン</t>
    </rPh>
    <rPh sb="41" eb="43">
      <t>シュウシ</t>
    </rPh>
    <rPh sb="47" eb="49">
      <t>マンエン</t>
    </rPh>
    <rPh sb="52" eb="54">
      <t>ゾウガク</t>
    </rPh>
    <rPh sb="63" eb="64">
      <t>ミ</t>
    </rPh>
    <rPh sb="66" eb="67">
      <t>ジョウ</t>
    </rPh>
    <rPh sb="68" eb="75">
      <t>シュウエキテキシュウシヒリツ</t>
    </rPh>
    <rPh sb="76" eb="78">
      <t>ゾウカ</t>
    </rPh>
    <rPh sb="82" eb="84">
      <t>ジッシツ</t>
    </rPh>
    <rPh sb="84" eb="86">
      <t>レイネン</t>
    </rPh>
    <rPh sb="86" eb="87">
      <t>ナ</t>
    </rPh>
    <rPh sb="89" eb="91">
      <t>スイイ</t>
    </rPh>
    <rPh sb="98" eb="100">
      <t>コンゴ</t>
    </rPh>
    <rPh sb="102" eb="104">
      <t>ケイヒ</t>
    </rPh>
    <rPh sb="105" eb="107">
      <t>セツゲン</t>
    </rPh>
    <rPh sb="108" eb="109">
      <t>ツト</t>
    </rPh>
    <rPh sb="116" eb="119">
      <t>シヨウリョウ</t>
    </rPh>
    <rPh sb="120" eb="122">
      <t>ミナオ</t>
    </rPh>
    <rPh sb="127" eb="129">
      <t>ケントウ</t>
    </rPh>
    <rPh sb="161" eb="162">
      <t>サ</t>
    </rPh>
    <rPh sb="163" eb="164">
      <t>ヒ</t>
    </rPh>
    <rPh sb="168" eb="170">
      <t>レイネン</t>
    </rPh>
    <rPh sb="170" eb="171">
      <t>ナ</t>
    </rPh>
    <rPh sb="173" eb="175">
      <t>スイイ</t>
    </rPh>
    <rPh sb="181" eb="185">
      <t>ルイジダンタイ</t>
    </rPh>
    <rPh sb="186" eb="189">
      <t>ヘイキンチ</t>
    </rPh>
    <rPh sb="190" eb="192">
      <t>ヒカク</t>
    </rPh>
    <rPh sb="201" eb="20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</si>
</sst>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1-486F-BBA8-EF90666483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81-486F-BBA8-EF90666483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55.28</c:v>
                </c:pt>
                <c:pt idx="1">
                  <c:v>57.62</c:v>
                </c:pt>
                <c:pt idx="2">
                  <c:v>56.41</c:v>
                </c:pt>
                <c:pt idx="3">
                  <c:v>55.71</c:v>
                </c:pt>
                <c:pt idx="4">
                  <c:v>54.38</c:v>
                </c:pt>
              </c:numCache>
            </c:numRef>
          </c:val>
          <c:extLst>
            <c:ext xmlns:c16="http://schemas.microsoft.com/office/drawing/2014/chart" uri="{C3380CC4-5D6E-409C-BE32-E72D297353CC}">
              <c16:uniqueId val="{00000000-D3B2-4F6B-B7A6-A0C675D78A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D3B2-4F6B-B7A6-A0C675D78A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3F-4E00-909A-EA54AB7EAE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263F-4E00-909A-EA54AB7EAE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101.84</c:v>
                </c:pt>
                <c:pt idx="1">
                  <c:v>101.86</c:v>
                </c:pt>
                <c:pt idx="2">
                  <c:v>97.26</c:v>
                </c:pt>
                <c:pt idx="3">
                  <c:v>106.42</c:v>
                </c:pt>
                <c:pt idx="4">
                  <c:v>115.26</c:v>
                </c:pt>
              </c:numCache>
            </c:numRef>
          </c:val>
          <c:extLst>
            <c:ext xmlns:c16="http://schemas.microsoft.com/office/drawing/2014/chart" uri="{C3380CC4-5D6E-409C-BE32-E72D297353CC}">
              <c16:uniqueId val="{00000000-3137-405E-A68E-534921649E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7-405E-A68E-534921649E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C-4657-89CC-5058988490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C-4657-89CC-5058988490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9-4112-9513-5656C8CC76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9-4112-9513-5656C8CC76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3-4553-912E-FEA65974E1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3-4553-912E-FEA65974E1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E-4EC0-A841-BFDD7048BB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E-4EC0-A841-BFDD7048BB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21-4FE1-BB1C-04BCF1AFEB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121-4FE1-BB1C-04BCF1AFEB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81.06</c:v>
                </c:pt>
                <c:pt idx="1">
                  <c:v>80.63</c:v>
                </c:pt>
                <c:pt idx="2">
                  <c:v>80.34</c:v>
                </c:pt>
                <c:pt idx="3">
                  <c:v>75.900000000000006</c:v>
                </c:pt>
                <c:pt idx="4">
                  <c:v>92.27</c:v>
                </c:pt>
              </c:numCache>
            </c:numRef>
          </c:val>
          <c:extLst>
            <c:ext xmlns:c16="http://schemas.microsoft.com/office/drawing/2014/chart" uri="{C3380CC4-5D6E-409C-BE32-E72D297353CC}">
              <c16:uniqueId val="{00000000-F2A9-4340-A0A9-F929270252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F2A9-4340-A0A9-F929270252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192.75</c:v>
                </c:pt>
                <c:pt idx="1">
                  <c:v>190.66</c:v>
                </c:pt>
                <c:pt idx="2">
                  <c:v>195.34</c:v>
                </c:pt>
                <c:pt idx="3">
                  <c:v>210.46</c:v>
                </c:pt>
                <c:pt idx="4">
                  <c:v>161.79</c:v>
                </c:pt>
              </c:numCache>
            </c:numRef>
          </c:val>
          <c:extLst>
            <c:ext xmlns:c16="http://schemas.microsoft.com/office/drawing/2014/chart" uri="{C3380CC4-5D6E-409C-BE32-E72D297353CC}">
              <c16:uniqueId val="{00000000-274A-46BB-816B-D4CD2A5FC0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274A-46BB-816B-D4CD2A5FC0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加美町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21427</v>
      </c>
      <c r="AM8" s="41"/>
      <c r="AN8" s="41"/>
      <c r="AO8" s="41"/>
      <c r="AP8" s="41"/>
      <c r="AQ8" s="41"/>
      <c r="AR8" s="41"/>
      <c r="AS8" s="41"/>
      <c r="AT8" s="34">
        <f>データ!T6</f>
        <v>460.67</v>
      </c>
      <c r="AU8" s="34"/>
      <c r="AV8" s="34"/>
      <c r="AW8" s="34"/>
      <c r="AX8" s="34"/>
      <c r="AY8" s="34"/>
      <c r="AZ8" s="34"/>
      <c r="BA8" s="34"/>
      <c r="BB8" s="34">
        <f>データ!U6</f>
        <v>46.51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13.48</v>
      </c>
      <c r="Q10" s="34"/>
      <c r="R10" s="34"/>
      <c r="S10" s="34"/>
      <c r="T10" s="34"/>
      <c r="U10" s="34"/>
      <c r="V10" s="34"/>
      <c r="W10" s="34">
        <f>データ!Q6</f>
        <v>100</v>
      </c>
      <c r="X10" s="34"/>
      <c r="Y10" s="34"/>
      <c r="Z10" s="34"/>
      <c r="AA10" s="34"/>
      <c r="AB10" s="34"/>
      <c r="AC10" s="34"/>
      <c r="AD10" s="41">
        <f>データ!R6</f>
        <v>3352</v>
      </c>
      <c r="AE10" s="41"/>
      <c r="AF10" s="41"/>
      <c r="AG10" s="41"/>
      <c r="AH10" s="41"/>
      <c r="AI10" s="41"/>
      <c r="AJ10" s="41"/>
      <c r="AK10" s="2"/>
      <c r="AL10" s="41">
        <f>データ!V6</f>
        <v>2863</v>
      </c>
      <c r="AM10" s="41"/>
      <c r="AN10" s="41"/>
      <c r="AO10" s="41"/>
      <c r="AP10" s="41"/>
      <c r="AQ10" s="41"/>
      <c r="AR10" s="41"/>
      <c r="AS10" s="41"/>
      <c r="AT10" s="34">
        <f>データ!W6</f>
        <v>0.92</v>
      </c>
      <c r="AU10" s="34"/>
      <c r="AV10" s="34"/>
      <c r="AW10" s="34"/>
      <c r="AX10" s="34"/>
      <c r="AY10" s="34"/>
      <c r="AZ10" s="34"/>
      <c r="BA10" s="34"/>
      <c r="BB10" s="34">
        <f>データ!X6</f>
        <v>3111.96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6ya6kYoYkAJRjDkCVVdkMZqISyW6FCJCBkKbr7y/n3jRKRYVdiVAn3Cg5u8SLGFQmyuDaUrdxUnEuXKtlF1HPA==" saltValue="Q7rl6r2JnBHKE0+2iJAh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44458</v>
      </c>
      <c r="D6" s="19">
        <f t="shared" si="3"/>
        <v>47</v>
      </c>
      <c r="E6" s="19">
        <f t="shared" si="3"/>
        <v>18</v>
      </c>
      <c r="F6" s="19">
        <f t="shared" si="3"/>
        <v>0</v>
      </c>
      <c r="G6" s="19">
        <f t="shared" si="3"/>
        <v>0</v>
      </c>
      <c r="H6" s="19" t="str">
        <f t="shared" si="3"/>
        <v>宮城県　加美町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13.48</v>
      </c>
      <c r="Q6" s="20">
        <f t="shared" si="3"/>
        <v>100</v>
      </c>
      <c r="R6" s="20">
        <f t="shared" si="3"/>
        <v>3352</v>
      </c>
      <c r="S6" s="20">
        <f t="shared" si="3"/>
        <v>21427</v>
      </c>
      <c r="T6" s="20">
        <f t="shared" si="3"/>
        <v>460.67</v>
      </c>
      <c r="U6" s="20">
        <f t="shared" si="3"/>
        <v>46.51</v>
      </c>
      <c r="V6" s="20">
        <f t="shared" si="3"/>
        <v>2863</v>
      </c>
      <c r="W6" s="20">
        <f t="shared" si="3"/>
        <v>0.92</v>
      </c>
      <c r="X6" s="20">
        <f t="shared" si="3"/>
        <v>3111.96</v>
      </c>
      <c r="Y6" s="21">
        <f>IF(Y7="",NA(),Y7)</f>
        <v>101.84</v>
      </c>
      <c r="Z6" s="21">
        <f t="shared" ref="Z6:AH6" si="4">IF(Z7="",NA(),Z7)</f>
        <v>101.86</v>
      </c>
      <c r="AA6" s="21">
        <f t="shared" si="4"/>
        <v>97.26</v>
      </c>
      <c r="AB6" s="21">
        <f t="shared" si="4"/>
        <v>106.42</v>
      </c>
      <c r="AC6" s="21">
        <f t="shared" si="4"/>
        <v>115.26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81.06</v>
      </c>
      <c r="BR6" s="21">
        <f t="shared" ref="BR6:BZ6" si="8">IF(BR7="",NA(),BR7)</f>
        <v>80.63</v>
      </c>
      <c r="BS6" s="21">
        <f t="shared" si="8"/>
        <v>80.34</v>
      </c>
      <c r="BT6" s="21">
        <f t="shared" si="8"/>
        <v>75.900000000000006</v>
      </c>
      <c r="BU6" s="21">
        <f t="shared" si="8"/>
        <v>92.27</v>
      </c>
      <c r="BV6" s="21">
        <f t="shared" si="8"/>
        <v>53.23</v>
      </c>
      <c r="BW6" s="21">
        <f t="shared" si="8"/>
        <v>60.59</v>
      </c>
      <c r="BX6" s="21">
        <f t="shared" si="8"/>
        <v>60</v>
      </c>
      <c r="BY6" s="21">
        <f t="shared" si="8"/>
        <v>59.01</v>
      </c>
      <c r="BZ6" s="21">
        <f t="shared" si="8"/>
        <v>56.06</v>
      </c>
      <c r="CA6" s="20" t="str">
        <f>IF(CA7="","",IF(CA7="-","【-】","【"&amp;SUBSTITUTE(TEXT(CA7,"#,##0.00"),"-","△")&amp;"】"))</f>
        <v>【53.65】</v>
      </c>
      <c r="CB6" s="21">
        <f>IF(CB7="",NA(),CB7)</f>
        <v>192.75</v>
      </c>
      <c r="CC6" s="21">
        <f t="shared" ref="CC6:CK6" si="9">IF(CC7="",NA(),CC7)</f>
        <v>190.66</v>
      </c>
      <c r="CD6" s="21">
        <f t="shared" si="9"/>
        <v>195.34</v>
      </c>
      <c r="CE6" s="21">
        <f t="shared" si="9"/>
        <v>210.46</v>
      </c>
      <c r="CF6" s="21">
        <f t="shared" si="9"/>
        <v>161.79</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55.28</v>
      </c>
      <c r="CN6" s="21">
        <f t="shared" ref="CN6:CV6" si="10">IF(CN7="",NA(),CN7)</f>
        <v>57.62</v>
      </c>
      <c r="CO6" s="21">
        <f t="shared" si="10"/>
        <v>56.41</v>
      </c>
      <c r="CP6" s="21">
        <f t="shared" si="10"/>
        <v>55.71</v>
      </c>
      <c r="CQ6" s="21">
        <f t="shared" si="10"/>
        <v>54.38</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44458</v>
      </c>
      <c r="D7" s="23">
        <v>47</v>
      </c>
      <c r="E7" s="23">
        <v>18</v>
      </c>
      <c r="F7" s="23">
        <v>0</v>
      </c>
      <c r="G7" s="23">
        <v>0</v>
      </c>
      <c r="H7" s="23" t="s">
        <v>98</v>
      </c>
      <c r="I7" s="23" t="s">
        <v>99</v>
      </c>
      <c r="J7" s="23" t="s">
        <v>100</v>
      </c>
      <c r="K7" s="23" t="s">
        <v>101</v>
      </c>
      <c r="L7" s="23" t="s">
        <v>102</v>
      </c>
      <c r="M7" s="23" t="s">
        <v>103</v>
      </c>
      <c r="N7" s="24" t="s">
        <v>104</v>
      </c>
      <c r="O7" s="24" t="s">
        <v>105</v>
      </c>
      <c r="P7" s="24">
        <v>13.48</v>
      </c>
      <c r="Q7" s="24">
        <v>100</v>
      </c>
      <c r="R7" s="24">
        <v>3352</v>
      </c>
      <c r="S7" s="24">
        <v>21427</v>
      </c>
      <c r="T7" s="24">
        <v>460.67</v>
      </c>
      <c r="U7" s="24">
        <v>46.51</v>
      </c>
      <c r="V7" s="24">
        <v>2863</v>
      </c>
      <c r="W7" s="24">
        <v>0.92</v>
      </c>
      <c r="X7" s="24">
        <v>3111.96</v>
      </c>
      <c r="Y7" s="24">
        <v>101.84</v>
      </c>
      <c r="Z7" s="24">
        <v>101.86</v>
      </c>
      <c r="AA7" s="24">
        <v>97.26</v>
      </c>
      <c r="AB7" s="24">
        <v>106.42</v>
      </c>
      <c r="AC7" s="24">
        <v>115.26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294.27</v>
      </c>
      <c r="BM7" s="24">
        <v>294.08999999999997</v>
      </c>
      <c r="BN7" s="24">
        <v>294.08999999999997</v>
      </c>
      <c r="BO7" s="24">
        <v>338.47</v>
      </c>
      <c r="BP7" s="24">
        <v>349.83</v>
      </c>
      <c r="BQ7" s="24">
        <v>81.06</v>
      </c>
      <c r="BR7" s="24">
        <v>80.63</v>
      </c>
      <c r="BS7" s="24">
        <v>80.34</v>
      </c>
      <c r="BT7" s="24">
        <v>75.900000000000006</v>
      </c>
      <c r="BU7" s="24">
        <v>92.27</v>
      </c>
      <c r="BV7" s="24">
        <v>53.23</v>
      </c>
      <c r="BW7" s="24">
        <v>60.59</v>
      </c>
      <c r="BX7" s="24">
        <v>60</v>
      </c>
      <c r="BY7" s="24">
        <v>59.01</v>
      </c>
      <c r="BZ7" s="24">
        <v>56.06</v>
      </c>
      <c r="CA7" s="24">
        <v>53.65</v>
      </c>
      <c r="CB7" s="24">
        <v>192.75</v>
      </c>
      <c r="CC7" s="24">
        <v>190.66</v>
      </c>
      <c r="CD7" s="24">
        <v>195.34</v>
      </c>
      <c r="CE7" s="24">
        <v>210.46</v>
      </c>
      <c r="CF7" s="24">
        <v>161.79</v>
      </c>
      <c r="CG7" s="24">
        <v>283.3</v>
      </c>
      <c r="CH7" s="24">
        <v>280.23</v>
      </c>
      <c r="CI7" s="24">
        <v>282.70999999999998</v>
      </c>
      <c r="CJ7" s="24">
        <v>291.82</v>
      </c>
      <c r="CK7" s="24">
        <v>304.36</v>
      </c>
      <c r="CL7" s="24">
        <v>307.86</v>
      </c>
      <c r="CM7" s="24">
        <v>55.28</v>
      </c>
      <c r="CN7" s="24">
        <v>57.62</v>
      </c>
      <c r="CO7" s="24">
        <v>56.41</v>
      </c>
      <c r="CP7" s="24">
        <v>55.71</v>
      </c>
      <c r="CQ7" s="24">
        <v>54.38</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薫</cp:lastModifiedBy>
  <cp:lastPrinted>2025-02-18T05:49:37Z</cp:lastPrinted>
  <dcterms:created xsi:type="dcterms:W3CDTF">2025-01-24T07:39:54Z</dcterms:created>
  <dcterms:modified xsi:type="dcterms:W3CDTF">2025-02-18T05:54:37Z</dcterms:modified>
  <cp:category/>
</cp:coreProperties>
</file>