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25452\Desktop\★上下水道課\★上下水道事業\★3 一般\★調査・報告\★県調査\★経営比較分析表\★R5\01.財政係提出\"/>
    </mc:Choice>
  </mc:AlternateContent>
  <xr:revisionPtr revIDLastSave="0" documentId="13_ncr:1_{1237F762-5BA2-423F-B967-F9875E97B9AB}" xr6:coauthVersionLast="47" xr6:coauthVersionMax="47" xr10:uidLastSave="{00000000-0000-0000-0000-000000000000}"/>
  <workbookProtection workbookAlgorithmName="SHA-512" workbookHashValue="q738bT0Xjc6EQthcuJ/hoK54BpBGR6bnHGdWvQD6tH+/oBax3A81v0n3VhmKz+ZIsN+NzuL8KRpW6pBXnuv2+g==" workbookSaltValue="m5r+q7y+l32Vl4IiqsjnD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B10" i="4"/>
  <c r="BB8" i="4"/>
  <c r="AD8" i="4"/>
  <c r="W8" i="4"/>
  <c r="I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<sst xmlns="http://schemas.openxmlformats.org/spreadsheetml/2006/main" count="247" uniqueCount="119">
  <si>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</si>
  <si>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</si>
  <si>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</si>
  <si>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</si>
  <si>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</si>
  <si>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</si>
  <si>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</si>
  <si>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</si>
  <si>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</si>
  <si>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</si>
  <si>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</si>
  <si>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</si>
  <si>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</si>
  <si>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</si>
  <si>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</si>
  <si>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</si>
  <si>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</si>
  <si>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</si>
  <si>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</si>
  <si>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</si>
  <si>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</si>
  <si>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</si>
  <si>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</si>
  <si>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</si>
  <si>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</si>
  <si>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</si>
  <si>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</si>
  <si>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</si>
  <si>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</si>
  <si>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</si>
  <si>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</si>
  <si>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</si>
  <si>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</si>
  <si>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</si>
  <si>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</si>
  <si>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</si>
  <si>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</si>
  <si>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</si>
  <si>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</si>
  <si>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</si>
  <si>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</si>
  <si>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</si>
  <si>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</si>
  <si>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</si>
  <si>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</si>
  <si>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</si>
  <si>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</si>
  <si>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</si>
  <si>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</si>
  <si>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</si>
  <si>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</si>
  <si>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</si>
  <si>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</si>
  <si>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</si>
  <si>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</si>
  <si>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</si>
  <si>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</si>
  <si>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</si>
  <si>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</si>
  <si>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</si>
  <si>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</si>
  <si>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</si>
  <si>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</si>
  <si>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</si>
  <si>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</si>
  <si>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</si>
  <si>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</si>
  <si>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</si>
  <si>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</si>
  <si>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</si>
  <si>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</si>
  <si>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</si>
  <si>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</si>
  <si>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</si>
  <si>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</si>
  <si>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</si>
  <si>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</si>
  <si>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</si>
  <si>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</si>
  <si>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</si>
  <si>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</si>
  <si>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</si>
  <si>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</si>
  <si>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</si>
  <si>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</si>
  <si>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</si>
  <si>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</si>
  <si>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</si>
  <si>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</si>
  <si>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</si>
  <si>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</si>
  <si>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</si>
  <si>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</si>
  <si>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</si>
  <si>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</si>
  <si>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</si>
  <si>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</si>
  <si>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</si>
  <si>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</si>
  <si>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</si>
  <si>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</si>
  <si>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</si>
  <si>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</si>
  <si>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</si>
  <si>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</si>
  <si>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</si>
  <si>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</si>
  <si>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</si>
  <si>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</si>
  <si>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</si>
  <si>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</si>
  <si>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</si>
  <si>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</si>
  <si>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</si>
  <si>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</si>
  <si>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</si>
  <si>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台帳整備や更新計画の策定については、法適化に合わせて準備を進めている。</t>
    <phoneticPr fontId="4"/>
  </si>
  <si>
    <t>　浄化槽使用料について、当初は維持管理費を賄える金額で算定したが、現状は十分に賄えているとはいえない。
　昨今のコロナ禍や世界情勢の変化を背景とした原材料費の高騰が懸念材料となっている。
　今後は法適後の決算状況を鑑み、下水道使用料改定と併せて、同程度の負担額になるように精査する。</t>
    <phoneticPr fontId="4"/>
  </si>
  <si>
    <t>①収益的収支比率
　浄化槽設置基数の増加に伴う使用料収入の増加と地方債償還金の減少により、収益的収支比率は増加した。しかし、収益増加の要因となる設置基数の増加については、人口減少と高齢化が進み、伸び悩んでいる。
　改善策として、未設置者に対する啓蒙活動に努めている。具体的には、設置者の負担軽減を図る融資あっせん制度について、広報紙やホームページを通じて周知している。今後は、既存制度の周知に加え、排水設備工事費に対する町独自の補助金交付事業を検討する。　
⑤経費回収率　⑥汚水処理原価
　類似団体の平均値と比較して経費回収率は上回っているが、汚水処理原価は下回っている。投資の効率化や維持管理費の削減を要する。
⑦施設利用率
　設置基数の総数で算定しているため、今後も５０～６０％の範囲で推移していくと分析する。
⑧水洗化率
　本町の浄化槽事業は「市町村設置型浄化槽」である。浄化槽設置申請者を対象としているため、必然的に水洗化率は１００％となる。</t>
    <rPh sb="10" eb="13">
      <t>ジョウカソウ</t>
    </rPh>
    <rPh sb="13" eb="17">
      <t>セッチキスウ</t>
    </rPh>
    <rPh sb="18" eb="20">
      <t>ゾウカ</t>
    </rPh>
    <rPh sb="21" eb="22">
      <t>トモナ</t>
    </rPh>
    <rPh sb="23" eb="28">
      <t>シヨウリョウシュウニュウ</t>
    </rPh>
    <rPh sb="29" eb="31">
      <t>ゾウカ</t>
    </rPh>
    <rPh sb="32" eb="35">
      <t>チホウサイ</t>
    </rPh>
    <rPh sb="35" eb="38">
      <t>ショウカンキン</t>
    </rPh>
    <rPh sb="39" eb="41">
      <t>ゲンショウ</t>
    </rPh>
    <rPh sb="45" eb="52">
      <t>シュウエキテキシュウシヒリツ</t>
    </rPh>
    <rPh sb="53" eb="55">
      <t>ゾウカ</t>
    </rPh>
    <rPh sb="246" eb="250">
      <t>ルイジダンタイ</t>
    </rPh>
    <rPh sb="251" eb="254">
      <t>ヘイキンチ</t>
    </rPh>
    <rPh sb="255" eb="257">
      <t>ヒカク</t>
    </rPh>
    <rPh sb="265" eb="26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</si>
</sst>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B-4CCA-8F18-58573F6241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DB-4CCA-8F18-58573F6241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56.36</c:v>
                </c:pt>
                <c:pt idx="1">
                  <c:v>55.28</c:v>
                </c:pt>
                <c:pt idx="2">
                  <c:v>57.62</c:v>
                </c:pt>
                <c:pt idx="3">
                  <c:v>56.41</c:v>
                </c:pt>
                <c:pt idx="4">
                  <c:v>55.71</c:v>
                </c:pt>
              </c:numCache>
            </c:numRef>
          </c:val>
          <c:extLst>
            <c:ext xmlns:c16="http://schemas.microsoft.com/office/drawing/2014/chart" uri="{C3380CC4-5D6E-409C-BE32-E72D297353CC}">
              <c16:uniqueId val="{00000000-B889-465E-993F-12C994AE55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B889-465E-993F-12C994AE55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CB-47BC-B598-A988F05E3A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00CB-47BC-B598-A988F05E3A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100.37</c:v>
                </c:pt>
                <c:pt idx="1">
                  <c:v>101.84</c:v>
                </c:pt>
                <c:pt idx="2">
                  <c:v>101.86</c:v>
                </c:pt>
                <c:pt idx="3">
                  <c:v>97.26</c:v>
                </c:pt>
                <c:pt idx="4">
                  <c:v>106.42</c:v>
                </c:pt>
              </c:numCache>
            </c:numRef>
          </c:val>
          <c:extLst>
            <c:ext xmlns:c16="http://schemas.microsoft.com/office/drawing/2014/chart" uri="{C3380CC4-5D6E-409C-BE32-E72D297353CC}">
              <c16:uniqueId val="{00000000-A3A5-4EAF-B280-DAF1644941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5-4EAF-B280-DAF1644941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4-4539-B0DC-80FD1957AA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4-4539-B0DC-80FD1957AA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0-4AF6-9F75-30D2D8160C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0-4AF6-9F75-30D2D8160C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4-4329-9D06-F6208D227D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4-4329-9D06-F6208D227D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A-4D70-A892-10E71EE63D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A-4D70-A892-10E71EE63D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F-49D8-97C2-5DD82B012E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3FDF-49D8-97C2-5DD82B012E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83.39</c:v>
                </c:pt>
                <c:pt idx="1">
                  <c:v>81.06</c:v>
                </c:pt>
                <c:pt idx="2">
                  <c:v>80.63</c:v>
                </c:pt>
                <c:pt idx="3">
                  <c:v>80.34</c:v>
                </c:pt>
                <c:pt idx="4">
                  <c:v>75.900000000000006</c:v>
                </c:pt>
              </c:numCache>
            </c:numRef>
          </c:val>
          <c:extLst>
            <c:ext xmlns:c16="http://schemas.microsoft.com/office/drawing/2014/chart" uri="{C3380CC4-5D6E-409C-BE32-E72D297353CC}">
              <c16:uniqueId val="{00000000-ADB5-47C8-A495-F0E12DE44A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ADB5-47C8-A495-F0E12DE44A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184.59</c:v>
                </c:pt>
                <c:pt idx="1">
                  <c:v>192.75</c:v>
                </c:pt>
                <c:pt idx="2">
                  <c:v>190.66</c:v>
                </c:pt>
                <c:pt idx="3">
                  <c:v>195.34</c:v>
                </c:pt>
                <c:pt idx="4">
                  <c:v>210.46</c:v>
                </c:pt>
              </c:numCache>
            </c:numRef>
          </c:val>
          <c:extLst>
            <c:ext xmlns:c16="http://schemas.microsoft.com/office/drawing/2014/chart" uri="{C3380CC4-5D6E-409C-BE32-E72D297353CC}">
              <c16:uniqueId val="{00000000-0832-4B4B-95E4-8B0D4B17A4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0832-4B4B-95E4-8B0D4B17A4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21774</v>
      </c>
      <c r="AM8" s="46"/>
      <c r="AN8" s="46"/>
      <c r="AO8" s="46"/>
      <c r="AP8" s="46"/>
      <c r="AQ8" s="46"/>
      <c r="AR8" s="46"/>
      <c r="AS8" s="46"/>
      <c r="AT8" s="45">
        <f>データ!T6</f>
        <v>460.67</v>
      </c>
      <c r="AU8" s="45"/>
      <c r="AV8" s="45"/>
      <c r="AW8" s="45"/>
      <c r="AX8" s="45"/>
      <c r="AY8" s="45"/>
      <c r="AZ8" s="45"/>
      <c r="BA8" s="45"/>
      <c r="BB8" s="45">
        <f>データ!U6</f>
        <v>47.27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13.17</v>
      </c>
      <c r="Q10" s="45"/>
      <c r="R10" s="45"/>
      <c r="S10" s="45"/>
      <c r="T10" s="45"/>
      <c r="U10" s="45"/>
      <c r="V10" s="45"/>
      <c r="W10" s="45">
        <f>データ!Q6</f>
        <v>100</v>
      </c>
      <c r="X10" s="45"/>
      <c r="Y10" s="45"/>
      <c r="Z10" s="45"/>
      <c r="AA10" s="45"/>
      <c r="AB10" s="45"/>
      <c r="AC10" s="45"/>
      <c r="AD10" s="46">
        <f>データ!R6</f>
        <v>3352</v>
      </c>
      <c r="AE10" s="46"/>
      <c r="AF10" s="46"/>
      <c r="AG10" s="46"/>
      <c r="AH10" s="46"/>
      <c r="AI10" s="46"/>
      <c r="AJ10" s="46"/>
      <c r="AK10" s="2"/>
      <c r="AL10" s="46">
        <f>データ!V6</f>
        <v>2848</v>
      </c>
      <c r="AM10" s="46"/>
      <c r="AN10" s="46"/>
      <c r="AO10" s="46"/>
      <c r="AP10" s="46"/>
      <c r="AQ10" s="46"/>
      <c r="AR10" s="46"/>
      <c r="AS10" s="46"/>
      <c r="AT10" s="45">
        <f>データ!W6</f>
        <v>0.9</v>
      </c>
      <c r="AU10" s="45"/>
      <c r="AV10" s="45"/>
      <c r="AW10" s="45"/>
      <c r="AX10" s="45"/>
      <c r="AY10" s="45"/>
      <c r="AZ10" s="45"/>
      <c r="BA10" s="45"/>
      <c r="BB10" s="45">
        <f>データ!X6</f>
        <v>3164.44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SFkPtU2W4aNqcwQ6uZ5bfEdXxe9HhuihGErR0PhN/XzQ1pmgd3z8F7XokgNUXulmLonavv9dk6ejTXtZZCbGJA==" saltValue="JxoEKD/h5MnPqdsbAQ3F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44458</v>
      </c>
      <c r="D6" s="19">
        <f t="shared" si="3"/>
        <v>47</v>
      </c>
      <c r="E6" s="19">
        <f t="shared" si="3"/>
        <v>18</v>
      </c>
      <c r="F6" s="19">
        <f t="shared" si="3"/>
        <v>0</v>
      </c>
      <c r="G6" s="19">
        <f t="shared" si="3"/>
        <v>0</v>
      </c>
      <c r="H6" s="19" t="str">
        <f t="shared" si="3"/>
        <v>宮城県　加美町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13.17</v>
      </c>
      <c r="Q6" s="20">
        <f t="shared" si="3"/>
        <v>100</v>
      </c>
      <c r="R6" s="20">
        <f t="shared" si="3"/>
        <v>3352</v>
      </c>
      <c r="S6" s="20">
        <f t="shared" si="3"/>
        <v>21774</v>
      </c>
      <c r="T6" s="20">
        <f t="shared" si="3"/>
        <v>460.67</v>
      </c>
      <c r="U6" s="20">
        <f t="shared" si="3"/>
        <v>47.27</v>
      </c>
      <c r="V6" s="20">
        <f t="shared" si="3"/>
        <v>2848</v>
      </c>
      <c r="W6" s="20">
        <f t="shared" si="3"/>
        <v>0.9</v>
      </c>
      <c r="X6" s="20">
        <f t="shared" si="3"/>
        <v>3164.44</v>
      </c>
      <c r="Y6" s="21">
        <f>IF(Y7="",NA(),Y7)</f>
        <v>100.37</v>
      </c>
      <c r="Z6" s="21">
        <f t="shared" ref="Z6:AH6" si="4">IF(Z7="",NA(),Z7)</f>
        <v>101.84</v>
      </c>
      <c r="AA6" s="21">
        <f t="shared" si="4"/>
        <v>101.86</v>
      </c>
      <c r="AB6" s="21">
        <f t="shared" si="4"/>
        <v>97.26</v>
      </c>
      <c r="AC6" s="21">
        <f t="shared" si="4"/>
        <v>106.42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83.39</v>
      </c>
      <c r="BR6" s="21">
        <f t="shared" ref="BR6:BZ6" si="8">IF(BR7="",NA(),BR7)</f>
        <v>81.06</v>
      </c>
      <c r="BS6" s="21">
        <f t="shared" si="8"/>
        <v>80.63</v>
      </c>
      <c r="BT6" s="21">
        <f t="shared" si="8"/>
        <v>80.34</v>
      </c>
      <c r="BU6" s="21">
        <f t="shared" si="8"/>
        <v>75.900000000000006</v>
      </c>
      <c r="BV6" s="21">
        <f t="shared" si="8"/>
        <v>55.85</v>
      </c>
      <c r="BW6" s="21">
        <f t="shared" si="8"/>
        <v>53.23</v>
      </c>
      <c r="BX6" s="21">
        <f t="shared" si="8"/>
        <v>60.59</v>
      </c>
      <c r="BY6" s="21">
        <f t="shared" si="8"/>
        <v>60</v>
      </c>
      <c r="BZ6" s="21">
        <f t="shared" si="8"/>
        <v>59.01</v>
      </c>
      <c r="CA6" s="20" t="str">
        <f>IF(CA7="","",IF(CA7="-","【-】","【"&amp;SUBSTITUTE(TEXT(CA7,"#,##0.00"),"-","△")&amp;"】"))</f>
        <v>【57.03】</v>
      </c>
      <c r="CB6" s="21">
        <f>IF(CB7="",NA(),CB7)</f>
        <v>184.59</v>
      </c>
      <c r="CC6" s="21">
        <f t="shared" ref="CC6:CK6" si="9">IF(CC7="",NA(),CC7)</f>
        <v>192.75</v>
      </c>
      <c r="CD6" s="21">
        <f t="shared" si="9"/>
        <v>190.66</v>
      </c>
      <c r="CE6" s="21">
        <f t="shared" si="9"/>
        <v>195.34</v>
      </c>
      <c r="CF6" s="21">
        <f t="shared" si="9"/>
        <v>210.46</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56.36</v>
      </c>
      <c r="CN6" s="21">
        <f t="shared" ref="CN6:CV6" si="10">IF(CN7="",NA(),CN7)</f>
        <v>55.28</v>
      </c>
      <c r="CO6" s="21">
        <f t="shared" si="10"/>
        <v>57.62</v>
      </c>
      <c r="CP6" s="21">
        <f t="shared" si="10"/>
        <v>56.41</v>
      </c>
      <c r="CQ6" s="21">
        <f t="shared" si="10"/>
        <v>55.71</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44458</v>
      </c>
      <c r="D7" s="23">
        <v>47</v>
      </c>
      <c r="E7" s="23">
        <v>18</v>
      </c>
      <c r="F7" s="23">
        <v>0</v>
      </c>
      <c r="G7" s="23">
        <v>0</v>
      </c>
      <c r="H7" s="23" t="s">
        <v>97</v>
      </c>
      <c r="I7" s="23" t="s">
        <v>98</v>
      </c>
      <c r="J7" s="23" t="s">
        <v>99</v>
      </c>
      <c r="K7" s="23" t="s">
        <v>100</v>
      </c>
      <c r="L7" s="23" t="s">
        <v>101</v>
      </c>
      <c r="M7" s="23" t="s">
        <v>102</v>
      </c>
      <c r="N7" s="24" t="s">
        <v>103</v>
      </c>
      <c r="O7" s="24" t="s">
        <v>104</v>
      </c>
      <c r="P7" s="24">
        <v>13.17</v>
      </c>
      <c r="Q7" s="24">
        <v>100</v>
      </c>
      <c r="R7" s="24">
        <v>3352</v>
      </c>
      <c r="S7" s="24">
        <v>21774</v>
      </c>
      <c r="T7" s="24">
        <v>460.67</v>
      </c>
      <c r="U7" s="24">
        <v>47.27</v>
      </c>
      <c r="V7" s="24">
        <v>2848</v>
      </c>
      <c r="W7" s="24">
        <v>0.9</v>
      </c>
      <c r="X7" s="24">
        <v>3164.44</v>
      </c>
      <c r="Y7" s="24">
        <v>100.37</v>
      </c>
      <c r="Z7" s="24">
        <v>101.84</v>
      </c>
      <c r="AA7" s="24">
        <v>101.86</v>
      </c>
      <c r="AB7" s="24">
        <v>97.26</v>
      </c>
      <c r="AC7" s="24">
        <v>106.42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294.27</v>
      </c>
      <c r="BN7" s="24">
        <v>294.08999999999997</v>
      </c>
      <c r="BO7" s="24">
        <v>294.08999999999997</v>
      </c>
      <c r="BP7" s="24">
        <v>307.39</v>
      </c>
      <c r="BQ7" s="24">
        <v>83.39</v>
      </c>
      <c r="BR7" s="24">
        <v>81.06</v>
      </c>
      <c r="BS7" s="24">
        <v>80.63</v>
      </c>
      <c r="BT7" s="24">
        <v>80.34</v>
      </c>
      <c r="BU7" s="24">
        <v>75.900000000000006</v>
      </c>
      <c r="BV7" s="24">
        <v>55.85</v>
      </c>
      <c r="BW7" s="24">
        <v>53.23</v>
      </c>
      <c r="BX7" s="24">
        <v>60.59</v>
      </c>
      <c r="BY7" s="24">
        <v>60</v>
      </c>
      <c r="BZ7" s="24">
        <v>59.01</v>
      </c>
      <c r="CA7" s="24">
        <v>57.03</v>
      </c>
      <c r="CB7" s="24">
        <v>184.59</v>
      </c>
      <c r="CC7" s="24">
        <v>192.75</v>
      </c>
      <c r="CD7" s="24">
        <v>190.66</v>
      </c>
      <c r="CE7" s="24">
        <v>195.34</v>
      </c>
      <c r="CF7" s="24">
        <v>210.46</v>
      </c>
      <c r="CG7" s="24">
        <v>287.91000000000003</v>
      </c>
      <c r="CH7" s="24">
        <v>283.3</v>
      </c>
      <c r="CI7" s="24">
        <v>280.23</v>
      </c>
      <c r="CJ7" s="24">
        <v>282.70999999999998</v>
      </c>
      <c r="CK7" s="24">
        <v>291.82</v>
      </c>
      <c r="CL7" s="24">
        <v>294.83</v>
      </c>
      <c r="CM7" s="24">
        <v>56.36</v>
      </c>
      <c r="CN7" s="24">
        <v>55.28</v>
      </c>
      <c r="CO7" s="24">
        <v>57.62</v>
      </c>
      <c r="CP7" s="24">
        <v>56.41</v>
      </c>
      <c r="CQ7" s="24">
        <v>55.71</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dcterms:created xsi:type="dcterms:W3CDTF">2023-12-12T02:59:30Z</dcterms:created>
  <dcterms:modified xsi:type="dcterms:W3CDTF">2024-02-08T04:47:02Z</dcterms:modified>
  <cp:category/>
</cp:coreProperties>
</file>