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1 加美町★\"/>
    </mc:Choice>
  </mc:AlternateContent>
  <workbookProtection workbookAlgorithmName="SHA-512" workbookHashValue="8Fe36fKT4AkMIuRYXlChm3jdzNmRHDCVjHk3PwMdTBGaIIt7ngPK6xoioPsWSayAVXcL2J6928Pp5Lct58qCUA==" workbookSaltValue="f+t1/uvpA3btzrXi4WFPoQ=="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I10" i="4"/>
  <c r="BB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<sst xmlns="http://schemas.openxmlformats.org/spreadsheetml/2006/main" count="247" uniqueCount="121">
  <si>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</si>
  <si>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</si>
  <si>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</si>
  <si>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</si>
  <si>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</si>
  <si>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</si>
  <si>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</si>
  <si>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</si>
  <si>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</si>
  <si>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</si>
  <si>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</si>
  <si>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</si>
  <si>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</si>
  <si>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</si>
  <si>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</si>
  <si>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</si>
  <si>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</si>
  <si>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</si>
  <si>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</si>
  <si>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</si>
  <si>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</si>
  <si>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</si>
  <si>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</si>
  <si>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</si>
  <si>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</si>
  <si>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</si>
  <si>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</si>
  <si>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</si>
  <si>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</si>
  <si>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</si>
  <si>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</si>
  <si>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</si>
  <si>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</si>
  <si>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</si>
  <si>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</si>
  <si>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</si>
  <si>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</si>
  <si>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</si>
  <si>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</si>
  <si>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</si>
  <si>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</si>
  <si>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</si>
  <si>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</si>
  <si>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</si>
  <si>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</si>
  <si>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</si>
  <si>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</si>
  <si>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</si>
  <si>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</si>
  <si>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</si>
  <si>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</si>
  <si>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</si>
  <si>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</si>
  <si>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</si>
  <si>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</si>
  <si>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</si>
  <si>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</si>
  <si>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</si>
  <si>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</si>
  <si>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</si>
  <si>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</si>
  <si>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</si>
  <si>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</si>
  <si>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</si>
  <si>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</si>
  <si>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</si>
  <si>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</si>
  <si>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</si>
  <si>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</si>
  <si>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</si>
  <si>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</si>
  <si>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</si>
  <si>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</si>
  <si>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</si>
  <si>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</si>
  <si>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</si>
  <si>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</si>
  <si>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</si>
  <si>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</si>
  <si>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</si>
  <si>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</si>
  <si>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</si>
  <si>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</si>
  <si>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</si>
  <si>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</si>
  <si>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</si>
  <si>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</si>
  <si>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</si>
  <si>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</si>
  <si>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</si>
  <si>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</si>
  <si>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</si>
  <si>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</si>
  <si>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</si>
  <si>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</si>
  <si>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</si>
  <si>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</si>
  <si>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</si>
  <si>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</si>
  <si>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</si>
  <si>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</si>
  <si>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</si>
  <si>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</si>
  <si>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</si>
  <si>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</si>
  <si>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</si>
  <si>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</si>
  <si>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</si>
  <si>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</si>
  <si>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</si>
  <si>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</si>
  <si>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</si>
  <si>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</si>
  <si>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</si>
  <si>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</si>
  <si>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</si>
  <si>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</si>
  <si>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</si>
  <si>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本町の浄化槽事業は平成１７年度から開始している。浄化槽の耐用年数は約３０年であり、未だ耐用年数に達しておらず、現在は、ブロワーや放流ポンプが故障した際に交換・修繕を実施している。
　浄化槽の管理については、業者と委託契約を締結し、点検・清掃を行っている。
　台帳整備や更新計画の策定については、法適化に合わせて準備を進めている。</t>
    <rPh sb="135" eb="137">
      <t>コウシン</t>
    </rPh>
    <phoneticPr fontId="4"/>
  </si>
  <si>
    <t>　浄化槽使用料について、当初は維持管理費を賄える金額で算定したが、現状は十分に賄えているとはいえない。
　昨今のコロナ禍や世界情勢の変化を背景とした原材料費の高騰が懸念材料となっている。
　今後は法適後の決算状況を鑑み、下水道使用料改定と併せて、同程度の負担額になるように精査する。
　</t>
    <rPh sb="98" eb="99">
      <t>ホウ</t>
    </rPh>
    <rPh sb="99" eb="100">
      <t>テキ</t>
    </rPh>
    <rPh sb="100" eb="101">
      <t>ゴ</t>
    </rPh>
    <rPh sb="102" eb="104">
      <t>ケッサン</t>
    </rPh>
    <rPh sb="104" eb="106">
      <t>ジョウキョウ</t>
    </rPh>
    <rPh sb="107" eb="108">
      <t>カンガ</t>
    </rPh>
    <phoneticPr fontId="4"/>
  </si>
  <si>
    <t>①収益的収支比率
　使用料収入の不足を補填する財源として、一般会計繰入金に依存している。
　本町では、下水道区域の整備が完了しており、下水道区域外は浄化槽設置で対応している。
　収益増加の要因である設置基数の増加については、人口減少と高齢化が進み、伸び悩んでいる。
　改善策として、未設置者に対する啓蒙活動に努めている。具体的には、設置者の負担軽減を図る融資あっせん制度について、広報紙やホームページを通じて周知している。今後は、既存制度の周知に加え、排水設備工事費に対する町独自の補助金交付事業を検討する。　
⑤経費回収率　⑥汚水処理原価
　経費回収率は８０％前後で推移しているが、汚水処理原価は類似団体の平均値を下回っている。投資の効率化や維持管理費の削減を要する。
⑦施設利用率
　設置基数の総数で算定しているため、今後も５０～６０％の範囲で推移していくと分析する。
⑧水洗化率
　本町の浄化槽事業は「市町村設置型浄化槽」である。浄化槽設置申請者を対象としているため、必然的に水洗化率は１００％となる。</t>
    <rPh sb="23" eb="25">
      <t>ザイゲン</t>
    </rPh>
    <rPh sb="89" eb="91">
      <t>シュウエキ</t>
    </rPh>
    <rPh sb="91" eb="93">
      <t>ゾウカ</t>
    </rPh>
    <rPh sb="94" eb="96">
      <t>ヨウイン</t>
    </rPh>
    <rPh sb="134" eb="137">
      <t>カイゼンサク</t>
    </rPh>
    <rPh sb="151" eb="153">
      <t>カツドウ</t>
    </rPh>
    <rPh sb="160" eb="163">
      <t>グタイテキ</t>
    </rPh>
    <rPh sb="201" eb="202">
      <t>ツウ</t>
    </rPh>
    <rPh sb="204" eb="206">
      <t>シュウチ</t>
    </rPh>
    <rPh sb="211" eb="213">
      <t>コンゴ</t>
    </rPh>
    <rPh sb="215" eb="217">
      <t>キゾン</t>
    </rPh>
    <rPh sb="217" eb="219">
      <t>セイド</t>
    </rPh>
    <rPh sb="220" eb="222">
      <t>シュウチ</t>
    </rPh>
    <rPh sb="223" eb="224">
      <t>クワ</t>
    </rPh>
    <rPh sb="226" eb="228">
      <t>ハイスイ</t>
    </rPh>
    <rPh sb="228" eb="230">
      <t>セツビ</t>
    </rPh>
    <rPh sb="230" eb="232">
      <t>コウジ</t>
    </rPh>
    <rPh sb="232" eb="233">
      <t>ヒ</t>
    </rPh>
    <rPh sb="234" eb="235">
      <t>タイ</t>
    </rPh>
    <rPh sb="237" eb="238">
      <t>マチ</t>
    </rPh>
    <rPh sb="238" eb="240">
      <t>ドクジ</t>
    </rPh>
    <rPh sb="241" eb="244">
      <t>ホジョキン</t>
    </rPh>
    <rPh sb="244" eb="246">
      <t>コウフ</t>
    </rPh>
    <rPh sb="246" eb="248">
      <t>ジギョウ</t>
    </rPh>
    <rPh sb="249" eb="251">
      <t>ケントウ</t>
    </rPh>
    <rPh sb="282" eb="284">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</si>
</sst>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7-40C9-8CE7-7CCB7227E7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E7-40C9-8CE7-7CCB7227E7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56.45</c:v>
                </c:pt>
                <c:pt idx="1">
                  <c:v>56.36</c:v>
                </c:pt>
                <c:pt idx="2">
                  <c:v>55.28</c:v>
                </c:pt>
                <c:pt idx="3">
                  <c:v>57.62</c:v>
                </c:pt>
                <c:pt idx="4">
                  <c:v>56.41</c:v>
                </c:pt>
              </c:numCache>
            </c:numRef>
          </c:val>
          <c:extLst>
            <c:ext xmlns:c16="http://schemas.microsoft.com/office/drawing/2014/chart" uri="{C3380CC4-5D6E-409C-BE32-E72D297353CC}">
              <c16:uniqueId val="{00000000-D6B8-4032-A685-B491BE5FA3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D6B8-4032-A685-B491BE5FA3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33-413A-BB93-A44FEC5D3B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3B33-413A-BB93-A44FEC5D3B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91.65</c:v>
                </c:pt>
                <c:pt idx="1">
                  <c:v>100.37</c:v>
                </c:pt>
                <c:pt idx="2">
                  <c:v>101.84</c:v>
                </c:pt>
                <c:pt idx="3">
                  <c:v>101.86</c:v>
                </c:pt>
                <c:pt idx="4">
                  <c:v>97.26</c:v>
                </c:pt>
              </c:numCache>
            </c:numRef>
          </c:val>
          <c:extLst>
            <c:ext xmlns:c16="http://schemas.microsoft.com/office/drawing/2014/chart" uri="{C3380CC4-5D6E-409C-BE32-E72D297353CC}">
              <c16:uniqueId val="{00000000-1EE9-4517-92AE-EE104F4A40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9-4517-92AE-EE104F4A40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0-4B39-B351-AD11C63DC1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0-4B39-B351-AD11C63DC1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9-46C2-A379-98D0C57EA8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9-46C2-A379-98D0C57EA8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1-4854-9D69-DB9865DB28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1-4854-9D69-DB9865DB28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2-4335-AD39-350784E001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2-4335-AD39-350784E001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3E-4B6B-BF2E-C3D9C96B79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A23E-4B6B-BF2E-C3D9C96B79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83.95</c:v>
                </c:pt>
                <c:pt idx="1">
                  <c:v>83.39</c:v>
                </c:pt>
                <c:pt idx="2">
                  <c:v>81.06</c:v>
                </c:pt>
                <c:pt idx="3">
                  <c:v>80.63</c:v>
                </c:pt>
                <c:pt idx="4">
                  <c:v>80.34</c:v>
                </c:pt>
              </c:numCache>
            </c:numRef>
          </c:val>
          <c:extLst>
            <c:ext xmlns:c16="http://schemas.microsoft.com/office/drawing/2014/chart" uri="{C3380CC4-5D6E-409C-BE32-E72D297353CC}">
              <c16:uniqueId val="{00000000-AC7D-4976-9BA9-4459E369F8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AC7D-4976-9BA9-4459E369F8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181.34</c:v>
                </c:pt>
                <c:pt idx="1">
                  <c:v>184.59</c:v>
                </c:pt>
                <c:pt idx="2">
                  <c:v>192.75</c:v>
                </c:pt>
                <c:pt idx="3">
                  <c:v>190.66</c:v>
                </c:pt>
                <c:pt idx="4">
                  <c:v>195.34</c:v>
                </c:pt>
              </c:numCache>
            </c:numRef>
          </c:val>
          <c:extLst>
            <c:ext xmlns:c16="http://schemas.microsoft.com/office/drawing/2014/chart" uri="{C3380CC4-5D6E-409C-BE32-E72D297353CC}">
              <c16:uniqueId val="{00000000-3652-4948-A661-42F06FC37A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3652-4948-A661-42F06FC37A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加美町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22115</v>
      </c>
      <c r="AM8" s="45"/>
      <c r="AN8" s="45"/>
      <c r="AO8" s="45"/>
      <c r="AP8" s="45"/>
      <c r="AQ8" s="45"/>
      <c r="AR8" s="45"/>
      <c r="AS8" s="45"/>
      <c r="AT8" s="46">
        <f>データ!T6</f>
        <v>460.67</v>
      </c>
      <c r="AU8" s="46"/>
      <c r="AV8" s="46"/>
      <c r="AW8" s="46"/>
      <c r="AX8" s="46"/>
      <c r="AY8" s="46"/>
      <c r="AZ8" s="46"/>
      <c r="BA8" s="46"/>
      <c r="BB8" s="46">
        <f>データ!U6</f>
        <v>48.01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12.69</v>
      </c>
      <c r="Q10" s="46"/>
      <c r="R10" s="46"/>
      <c r="S10" s="46"/>
      <c r="T10" s="46"/>
      <c r="U10" s="46"/>
      <c r="V10" s="46"/>
      <c r="W10" s="46">
        <f>データ!Q6</f>
        <v>100</v>
      </c>
      <c r="X10" s="46"/>
      <c r="Y10" s="46"/>
      <c r="Z10" s="46"/>
      <c r="AA10" s="46"/>
      <c r="AB10" s="46"/>
      <c r="AC10" s="46"/>
      <c r="AD10" s="45">
        <f>データ!R6</f>
        <v>3352</v>
      </c>
      <c r="AE10" s="45"/>
      <c r="AF10" s="45"/>
      <c r="AG10" s="45"/>
      <c r="AH10" s="45"/>
      <c r="AI10" s="45"/>
      <c r="AJ10" s="45"/>
      <c r="AK10" s="2"/>
      <c r="AL10" s="45">
        <f>データ!V6</f>
        <v>2789</v>
      </c>
      <c r="AM10" s="45"/>
      <c r="AN10" s="45"/>
      <c r="AO10" s="45"/>
      <c r="AP10" s="45"/>
      <c r="AQ10" s="45"/>
      <c r="AR10" s="45"/>
      <c r="AS10" s="45"/>
      <c r="AT10" s="46">
        <f>データ!W6</f>
        <v>0.88</v>
      </c>
      <c r="AU10" s="46"/>
      <c r="AV10" s="46"/>
      <c r="AW10" s="46"/>
      <c r="AX10" s="46"/>
      <c r="AY10" s="46"/>
      <c r="AZ10" s="46"/>
      <c r="BA10" s="46"/>
      <c r="BB10" s="46">
        <f>データ!X6</f>
        <v>3169.32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9CD/ebnzaipTIjrx5p9IgJtHPrlk9bPraQQ0C5VsRwqEpaxmbEqntN/uEGne6Hag9q4W0nBUiy6k2Jpja72tlA==" saltValue="ePv88XRC/AX+SmPam7uW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44458</v>
      </c>
      <c r="D6" s="19">
        <f t="shared" si="3"/>
        <v>47</v>
      </c>
      <c r="E6" s="19">
        <f t="shared" si="3"/>
        <v>18</v>
      </c>
      <c r="F6" s="19">
        <f t="shared" si="3"/>
        <v>0</v>
      </c>
      <c r="G6" s="19">
        <f t="shared" si="3"/>
        <v>0</v>
      </c>
      <c r="H6" s="19" t="str">
        <f t="shared" si="3"/>
        <v>宮城県　加美町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12.69</v>
      </c>
      <c r="Q6" s="20">
        <f t="shared" si="3"/>
        <v>100</v>
      </c>
      <c r="R6" s="20">
        <f t="shared" si="3"/>
        <v>3352</v>
      </c>
      <c r="S6" s="20">
        <f t="shared" si="3"/>
        <v>22115</v>
      </c>
      <c r="T6" s="20">
        <f t="shared" si="3"/>
        <v>460.67</v>
      </c>
      <c r="U6" s="20">
        <f t="shared" si="3"/>
        <v>48.01</v>
      </c>
      <c r="V6" s="20">
        <f t="shared" si="3"/>
        <v>2789</v>
      </c>
      <c r="W6" s="20">
        <f t="shared" si="3"/>
        <v>0.88</v>
      </c>
      <c r="X6" s="20">
        <f t="shared" si="3"/>
        <v>3169.32</v>
      </c>
      <c r="Y6" s="21">
        <f>IF(Y7="",NA(),Y7)</f>
        <v>91.65</v>
      </c>
      <c r="Z6" s="21">
        <f t="shared" ref="Z6:AH6" si="4">IF(Z7="",NA(),Z7)</f>
        <v>100.37</v>
      </c>
      <c r="AA6" s="21">
        <f t="shared" si="4"/>
        <v>101.84</v>
      </c>
      <c r="AB6" s="21">
        <f t="shared" si="4"/>
        <v>101.86</v>
      </c>
      <c r="AC6" s="21">
        <f t="shared" si="4"/>
        <v>97.26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83.95</v>
      </c>
      <c r="BR6" s="21">
        <f t="shared" ref="BR6:BZ6" si="8">IF(BR7="",NA(),BR7)</f>
        <v>83.39</v>
      </c>
      <c r="BS6" s="21">
        <f t="shared" si="8"/>
        <v>81.06</v>
      </c>
      <c r="BT6" s="21">
        <f t="shared" si="8"/>
        <v>80.63</v>
      </c>
      <c r="BU6" s="21">
        <f t="shared" si="8"/>
        <v>80.34</v>
      </c>
      <c r="BV6" s="21">
        <f t="shared" si="8"/>
        <v>57.08</v>
      </c>
      <c r="BW6" s="21">
        <f t="shared" si="8"/>
        <v>55.85</v>
      </c>
      <c r="BX6" s="21">
        <f t="shared" si="8"/>
        <v>53.23</v>
      </c>
      <c r="BY6" s="21">
        <f t="shared" si="8"/>
        <v>60.59</v>
      </c>
      <c r="BZ6" s="21">
        <f t="shared" si="8"/>
        <v>60</v>
      </c>
      <c r="CA6" s="20" t="str">
        <f>IF(CA7="","",IF(CA7="-","【-】","【"&amp;SUBSTITUTE(TEXT(CA7,"#,##0.00"),"-","△")&amp;"】"))</f>
        <v>【57.71】</v>
      </c>
      <c r="CB6" s="21">
        <f>IF(CB7="",NA(),CB7)</f>
        <v>181.34</v>
      </c>
      <c r="CC6" s="21">
        <f t="shared" ref="CC6:CK6" si="9">IF(CC7="",NA(),CC7)</f>
        <v>184.59</v>
      </c>
      <c r="CD6" s="21">
        <f t="shared" si="9"/>
        <v>192.75</v>
      </c>
      <c r="CE6" s="21">
        <f t="shared" si="9"/>
        <v>190.66</v>
      </c>
      <c r="CF6" s="21">
        <f t="shared" si="9"/>
        <v>195.34</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56.45</v>
      </c>
      <c r="CN6" s="21">
        <f t="shared" ref="CN6:CV6" si="10">IF(CN7="",NA(),CN7)</f>
        <v>56.36</v>
      </c>
      <c r="CO6" s="21">
        <f t="shared" si="10"/>
        <v>55.28</v>
      </c>
      <c r="CP6" s="21">
        <f t="shared" si="10"/>
        <v>57.62</v>
      </c>
      <c r="CQ6" s="21">
        <f t="shared" si="10"/>
        <v>56.41</v>
      </c>
      <c r="CR6" s="21">
        <f t="shared" si="10"/>
        <v>57.22</v>
      </c>
      <c r="CS6" s="21">
        <f t="shared" si="10"/>
        <v>54.93</v>
      </c>
      <c r="CT6" s="21">
        <f t="shared" si="10"/>
        <v>55.96</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44458</v>
      </c>
      <c r="D7" s="23">
        <v>47</v>
      </c>
      <c r="E7" s="23">
        <v>18</v>
      </c>
      <c r="F7" s="23">
        <v>0</v>
      </c>
      <c r="G7" s="23">
        <v>0</v>
      </c>
      <c r="H7" s="23" t="s">
        <v>97</v>
      </c>
      <c r="I7" s="23" t="s">
        <v>98</v>
      </c>
      <c r="J7" s="23" t="s">
        <v>99</v>
      </c>
      <c r="K7" s="23" t="s">
        <v>100</v>
      </c>
      <c r="L7" s="23" t="s">
        <v>101</v>
      </c>
      <c r="M7" s="23" t="s">
        <v>102</v>
      </c>
      <c r="N7" s="24" t="s">
        <v>103</v>
      </c>
      <c r="O7" s="24" t="s">
        <v>104</v>
      </c>
      <c r="P7" s="24">
        <v>12.69</v>
      </c>
      <c r="Q7" s="24">
        <v>100</v>
      </c>
      <c r="R7" s="24">
        <v>3352</v>
      </c>
      <c r="S7" s="24">
        <v>22115</v>
      </c>
      <c r="T7" s="24">
        <v>460.67</v>
      </c>
      <c r="U7" s="24">
        <v>48.01</v>
      </c>
      <c r="V7" s="24">
        <v>2789</v>
      </c>
      <c r="W7" s="24">
        <v>0.88</v>
      </c>
      <c r="X7" s="24">
        <v>3169.32</v>
      </c>
      <c r="Y7" s="24">
        <v>91.65</v>
      </c>
      <c r="Z7" s="24">
        <v>100.37</v>
      </c>
      <c r="AA7" s="24">
        <v>101.84</v>
      </c>
      <c r="AB7" s="24">
        <v>101.86</v>
      </c>
      <c r="AC7" s="24">
        <v>97.26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294.27</v>
      </c>
      <c r="BO7" s="24">
        <v>294.08999999999997</v>
      </c>
      <c r="BP7" s="24">
        <v>310.14</v>
      </c>
      <c r="BQ7" s="24">
        <v>83.95</v>
      </c>
      <c r="BR7" s="24">
        <v>83.39</v>
      </c>
      <c r="BS7" s="24">
        <v>81.06</v>
      </c>
      <c r="BT7" s="24">
        <v>80.63</v>
      </c>
      <c r="BU7" s="24">
        <v>80.34</v>
      </c>
      <c r="BV7" s="24">
        <v>57.08</v>
      </c>
      <c r="BW7" s="24">
        <v>55.85</v>
      </c>
      <c r="BX7" s="24">
        <v>53.23</v>
      </c>
      <c r="BY7" s="24">
        <v>60.59</v>
      </c>
      <c r="BZ7" s="24">
        <v>60</v>
      </c>
      <c r="CA7" s="24">
        <v>57.71</v>
      </c>
      <c r="CB7" s="24">
        <v>181.34</v>
      </c>
      <c r="CC7" s="24">
        <v>184.59</v>
      </c>
      <c r="CD7" s="24">
        <v>192.75</v>
      </c>
      <c r="CE7" s="24">
        <v>190.66</v>
      </c>
      <c r="CF7" s="24">
        <v>195.34</v>
      </c>
      <c r="CG7" s="24">
        <v>286.86</v>
      </c>
      <c r="CH7" s="24">
        <v>287.91000000000003</v>
      </c>
      <c r="CI7" s="24">
        <v>283.3</v>
      </c>
      <c r="CJ7" s="24">
        <v>280.23</v>
      </c>
      <c r="CK7" s="24">
        <v>282.70999999999998</v>
      </c>
      <c r="CL7" s="24">
        <v>286.17</v>
      </c>
      <c r="CM7" s="24">
        <v>56.45</v>
      </c>
      <c r="CN7" s="24">
        <v>56.36</v>
      </c>
      <c r="CO7" s="24">
        <v>55.28</v>
      </c>
      <c r="CP7" s="24">
        <v>57.62</v>
      </c>
      <c r="CQ7" s="24">
        <v>56.41</v>
      </c>
      <c r="CR7" s="24">
        <v>57.22</v>
      </c>
      <c r="CS7" s="24">
        <v>54.93</v>
      </c>
      <c r="CT7" s="24">
        <v>55.96</v>
      </c>
      <c r="CU7" s="24">
        <v>58.19</v>
      </c>
      <c r="CV7" s="24">
        <v>56.52</v>
      </c>
      <c r="CW7" s="24">
        <v>56.8</v>
      </c>
      <c r="CX7" s="24">
        <v>100</v>
      </c>
      <c r="CY7" s="24">
        <v>100</v>
      </c>
      <c r="CZ7" s="24">
        <v>100</v>
      </c>
      <c r="DA7" s="24">
        <v>100</v>
      </c>
      <c r="DB7" s="24">
        <v>100</v>
      </c>
      <c r="DC7" s="24">
        <v>67.290000000000006</v>
      </c>
      <c r="DD7" s="24">
        <v>65.569999999999993</v>
      </c>
      <c r="DE7" s="24">
        <v>60.12</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2023-02-07T06:48:35Z</cp:lastPrinted>
  <dcterms:created xsi:type="dcterms:W3CDTF">2022-12-01T02:06:08Z</dcterms:created>
  <dcterms:modified xsi:type="dcterms:W3CDTF">2023-02-07T06:48:37Z</dcterms:modified>
  <cp:category/>
</cp:coreProperties>
</file>